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Lucas\Desktop\faculdade\pibic\"/>
    </mc:Choice>
  </mc:AlternateContent>
  <xr:revisionPtr revIDLastSave="0" documentId="13_ncr:1_{00BEF2B2-EE43-4EDC-9BBB-FD135D4AFA05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Ripel's method" sheetId="1" r:id="rId1"/>
    <sheet name="Perny's method" sheetId="3" r:id="rId2"/>
    <sheet name="IJPR(1)" sheetId="4" r:id="rId3"/>
    <sheet name="IJPR(2)" sheetId="5" r:id="rId4"/>
    <sheet name="Exemplo Luciana" sheetId="8" r:id="rId5"/>
    <sheet name="CPP" sheetId="6" r:id="rId6"/>
    <sheet name="Plan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4" l="1"/>
  <c r="P8" i="4"/>
  <c r="P4" i="4"/>
  <c r="Q3" i="4"/>
  <c r="P3" i="4"/>
  <c r="R3" i="4" l="1"/>
  <c r="P27" i="4" l="1"/>
  <c r="P15" i="4"/>
  <c r="P5" i="4"/>
  <c r="AH4" i="4"/>
  <c r="AL35" i="4" l="1"/>
  <c r="AT35" i="4"/>
  <c r="AI35" i="4"/>
  <c r="AK35" i="4"/>
  <c r="AM35" i="4"/>
  <c r="AN35" i="4"/>
  <c r="AO35" i="4"/>
  <c r="AP35" i="4"/>
  <c r="AQ35" i="4"/>
  <c r="AR35" i="4"/>
  <c r="AS35" i="4"/>
  <c r="AH35" i="4"/>
  <c r="AH34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H33" i="4"/>
  <c r="AT32" i="4"/>
  <c r="AI32" i="4"/>
  <c r="AJ32" i="4"/>
  <c r="AK32" i="4"/>
  <c r="AL32" i="4"/>
  <c r="AM32" i="4"/>
  <c r="AN32" i="4"/>
  <c r="AO32" i="4"/>
  <c r="AP32" i="4"/>
  <c r="AQ32" i="4"/>
  <c r="AR32" i="4"/>
  <c r="AS32" i="4"/>
  <c r="AH32" i="4"/>
  <c r="AT30" i="4"/>
  <c r="AI30" i="4"/>
  <c r="AJ30" i="4"/>
  <c r="AK30" i="4"/>
  <c r="AL30" i="4"/>
  <c r="AM30" i="4"/>
  <c r="AN30" i="4"/>
  <c r="AO30" i="4"/>
  <c r="AP30" i="4"/>
  <c r="AQ30" i="4"/>
  <c r="AR30" i="4"/>
  <c r="AS30" i="4"/>
  <c r="AH30" i="4"/>
  <c r="AT29" i="4"/>
  <c r="AI29" i="4"/>
  <c r="AJ29" i="4"/>
  <c r="AK29" i="4"/>
  <c r="AL29" i="4"/>
  <c r="AM29" i="4"/>
  <c r="AN29" i="4"/>
  <c r="AO29" i="4"/>
  <c r="AP29" i="4"/>
  <c r="AQ29" i="4"/>
  <c r="AR29" i="4"/>
  <c r="AS29" i="4"/>
  <c r="AH29" i="4"/>
  <c r="AT28" i="4"/>
  <c r="AI28" i="4"/>
  <c r="AJ28" i="4"/>
  <c r="AK28" i="4"/>
  <c r="AL28" i="4"/>
  <c r="AM28" i="4"/>
  <c r="AN28" i="4"/>
  <c r="AO28" i="4"/>
  <c r="AP28" i="4"/>
  <c r="AQ28" i="4"/>
  <c r="AR28" i="4"/>
  <c r="AS28" i="4"/>
  <c r="AH28" i="4"/>
  <c r="AT27" i="4"/>
  <c r="AI27" i="4"/>
  <c r="AJ27" i="4"/>
  <c r="AK27" i="4"/>
  <c r="AL27" i="4"/>
  <c r="AM27" i="4"/>
  <c r="AN27" i="4"/>
  <c r="AO27" i="4"/>
  <c r="AP27" i="4"/>
  <c r="AQ27" i="4"/>
  <c r="AR27" i="4"/>
  <c r="AS27" i="4"/>
  <c r="AH27" i="4"/>
  <c r="AB35" i="4"/>
  <c r="P35" i="4"/>
  <c r="Q35" i="4"/>
  <c r="R35" i="4"/>
  <c r="S35" i="4"/>
  <c r="T35" i="4"/>
  <c r="U35" i="4"/>
  <c r="V35" i="4"/>
  <c r="W35" i="4"/>
  <c r="X35" i="4"/>
  <c r="Y35" i="4"/>
  <c r="Z35" i="4"/>
  <c r="AA35" i="4"/>
  <c r="AB34" i="4"/>
  <c r="Q34" i="4"/>
  <c r="R34" i="4"/>
  <c r="S34" i="4"/>
  <c r="T34" i="4"/>
  <c r="U34" i="4"/>
  <c r="V34" i="4"/>
  <c r="W34" i="4"/>
  <c r="X34" i="4"/>
  <c r="Y34" i="4"/>
  <c r="Z34" i="4"/>
  <c r="AA34" i="4"/>
  <c r="P34" i="4"/>
  <c r="AB33" i="4"/>
  <c r="Q33" i="4"/>
  <c r="R33" i="4"/>
  <c r="S33" i="4"/>
  <c r="T33" i="4"/>
  <c r="U33" i="4"/>
  <c r="V33" i="4"/>
  <c r="W33" i="4"/>
  <c r="X33" i="4"/>
  <c r="Y33" i="4"/>
  <c r="Z33" i="4"/>
  <c r="AA33" i="4"/>
  <c r="P33" i="4"/>
  <c r="AB32" i="4"/>
  <c r="Q32" i="4"/>
  <c r="R32" i="4"/>
  <c r="S32" i="4"/>
  <c r="T32" i="4"/>
  <c r="U32" i="4"/>
  <c r="V32" i="4"/>
  <c r="W32" i="4"/>
  <c r="X32" i="4"/>
  <c r="Y32" i="4"/>
  <c r="Z32" i="4"/>
  <c r="AA32" i="4"/>
  <c r="P32" i="4"/>
  <c r="AB30" i="4"/>
  <c r="Q30" i="4"/>
  <c r="R30" i="4"/>
  <c r="S30" i="4"/>
  <c r="T30" i="4"/>
  <c r="U30" i="4"/>
  <c r="V30" i="4"/>
  <c r="W30" i="4"/>
  <c r="X30" i="4"/>
  <c r="Y30" i="4"/>
  <c r="Z30" i="4"/>
  <c r="AA30" i="4"/>
  <c r="P30" i="4"/>
  <c r="AB29" i="4"/>
  <c r="Q29" i="4"/>
  <c r="R29" i="4"/>
  <c r="S29" i="4"/>
  <c r="T29" i="4"/>
  <c r="U29" i="4"/>
  <c r="V29" i="4"/>
  <c r="W29" i="4"/>
  <c r="X29" i="4"/>
  <c r="Y29" i="4"/>
  <c r="Z29" i="4"/>
  <c r="AA29" i="4"/>
  <c r="P29" i="4"/>
  <c r="AB28" i="4"/>
  <c r="Q28" i="4"/>
  <c r="R28" i="4"/>
  <c r="S28" i="4"/>
  <c r="T28" i="4"/>
  <c r="U28" i="4"/>
  <c r="V28" i="4"/>
  <c r="W28" i="4"/>
  <c r="X28" i="4"/>
  <c r="Y28" i="4"/>
  <c r="Z28" i="4"/>
  <c r="AA28" i="4"/>
  <c r="P28" i="4"/>
  <c r="AB27" i="4"/>
  <c r="Q27" i="4"/>
  <c r="R27" i="4"/>
  <c r="S27" i="4"/>
  <c r="T27" i="4"/>
  <c r="U27" i="4"/>
  <c r="V27" i="4"/>
  <c r="W27" i="4"/>
  <c r="X27" i="4"/>
  <c r="Y27" i="4"/>
  <c r="Z27" i="4"/>
  <c r="AA27" i="4"/>
  <c r="AB23" i="4"/>
  <c r="Q23" i="4"/>
  <c r="R23" i="4"/>
  <c r="S23" i="4"/>
  <c r="T23" i="4"/>
  <c r="U23" i="4"/>
  <c r="V23" i="4"/>
  <c r="W23" i="4"/>
  <c r="X23" i="4"/>
  <c r="Y23" i="4"/>
  <c r="Z23" i="4"/>
  <c r="AA23" i="4"/>
  <c r="P23" i="4"/>
  <c r="AB22" i="4"/>
  <c r="Q22" i="4"/>
  <c r="R22" i="4"/>
  <c r="S22" i="4"/>
  <c r="T22" i="4"/>
  <c r="U22" i="4"/>
  <c r="V22" i="4"/>
  <c r="W22" i="4"/>
  <c r="X22" i="4"/>
  <c r="Y22" i="4"/>
  <c r="Z22" i="4"/>
  <c r="AA22" i="4"/>
  <c r="P22" i="4"/>
  <c r="AB21" i="4"/>
  <c r="AB20" i="4"/>
  <c r="Q21" i="4"/>
  <c r="R21" i="4"/>
  <c r="S21" i="4"/>
  <c r="T21" i="4"/>
  <c r="U21" i="4"/>
  <c r="V21" i="4"/>
  <c r="W21" i="4"/>
  <c r="X21" i="4"/>
  <c r="Y21" i="4"/>
  <c r="Z21" i="4"/>
  <c r="AA21" i="4"/>
  <c r="P21" i="4"/>
  <c r="Q20" i="4"/>
  <c r="R20" i="4"/>
  <c r="S20" i="4"/>
  <c r="T20" i="4"/>
  <c r="U20" i="4"/>
  <c r="V20" i="4"/>
  <c r="W20" i="4"/>
  <c r="X20" i="4"/>
  <c r="Y20" i="4"/>
  <c r="Z20" i="4"/>
  <c r="AA20" i="4"/>
  <c r="P20" i="4"/>
  <c r="AB18" i="4"/>
  <c r="Q18" i="4"/>
  <c r="R18" i="4"/>
  <c r="S18" i="4"/>
  <c r="T18" i="4"/>
  <c r="U18" i="4"/>
  <c r="V18" i="4"/>
  <c r="W18" i="4"/>
  <c r="X18" i="4"/>
  <c r="Y18" i="4"/>
  <c r="Z18" i="4"/>
  <c r="AA18" i="4"/>
  <c r="P18" i="4"/>
  <c r="AB17" i="4"/>
  <c r="Q17" i="4"/>
  <c r="R17" i="4"/>
  <c r="S17" i="4"/>
  <c r="T17" i="4"/>
  <c r="U17" i="4"/>
  <c r="V17" i="4"/>
  <c r="W17" i="4"/>
  <c r="X17" i="4"/>
  <c r="Y17" i="4"/>
  <c r="Z17" i="4"/>
  <c r="AA17" i="4"/>
  <c r="P17" i="4"/>
  <c r="AB16" i="4"/>
  <c r="Q16" i="4"/>
  <c r="R16" i="4"/>
  <c r="S16" i="4"/>
  <c r="T16" i="4"/>
  <c r="U16" i="4"/>
  <c r="V16" i="4"/>
  <c r="W16" i="4"/>
  <c r="X16" i="4"/>
  <c r="Y16" i="4"/>
  <c r="Z16" i="4"/>
  <c r="AA16" i="4"/>
  <c r="P16" i="4"/>
  <c r="AB15" i="4"/>
  <c r="Q15" i="4"/>
  <c r="R15" i="4"/>
  <c r="S15" i="4"/>
  <c r="T15" i="4"/>
  <c r="U15" i="4"/>
  <c r="V15" i="4"/>
  <c r="W15" i="4"/>
  <c r="X15" i="4"/>
  <c r="Y15" i="4"/>
  <c r="Z15" i="4"/>
  <c r="AA15" i="4"/>
  <c r="AB11" i="4"/>
  <c r="AB10" i="4"/>
  <c r="AB9" i="4"/>
  <c r="AB8" i="4"/>
  <c r="AB6" i="4"/>
  <c r="AB5" i="4"/>
  <c r="AB4" i="4"/>
  <c r="AB3" i="4"/>
  <c r="Q11" i="4"/>
  <c r="R11" i="4"/>
  <c r="S11" i="4"/>
  <c r="T11" i="4"/>
  <c r="U11" i="4"/>
  <c r="V11" i="4"/>
  <c r="W11" i="4"/>
  <c r="X11" i="4"/>
  <c r="Y11" i="4"/>
  <c r="Z11" i="4"/>
  <c r="AA11" i="4"/>
  <c r="P11" i="4"/>
  <c r="Q10" i="4"/>
  <c r="R10" i="4"/>
  <c r="S10" i="4"/>
  <c r="T10" i="4"/>
  <c r="U10" i="4"/>
  <c r="V10" i="4"/>
  <c r="W10" i="4"/>
  <c r="X10" i="4"/>
  <c r="Y10" i="4"/>
  <c r="Z10" i="4"/>
  <c r="AA10" i="4"/>
  <c r="P10" i="4"/>
  <c r="Q9" i="4"/>
  <c r="R9" i="4"/>
  <c r="S9" i="4"/>
  <c r="T9" i="4"/>
  <c r="U9" i="4"/>
  <c r="V9" i="4"/>
  <c r="W9" i="4"/>
  <c r="X9" i="4"/>
  <c r="Y9" i="4"/>
  <c r="Z9" i="4"/>
  <c r="AA9" i="4"/>
  <c r="P9" i="4"/>
  <c r="T8" i="4"/>
  <c r="U8" i="4"/>
  <c r="V8" i="4"/>
  <c r="W8" i="4"/>
  <c r="X8" i="4"/>
  <c r="Y8" i="4"/>
  <c r="Z8" i="4"/>
  <c r="AA8" i="4"/>
  <c r="Q8" i="4"/>
  <c r="R8" i="4"/>
  <c r="S8" i="4"/>
  <c r="Q6" i="4"/>
  <c r="R6" i="4"/>
  <c r="S6" i="4"/>
  <c r="T6" i="4"/>
  <c r="U6" i="4"/>
  <c r="V6" i="4"/>
  <c r="W6" i="4"/>
  <c r="X6" i="4"/>
  <c r="Y6" i="4"/>
  <c r="Z6" i="4"/>
  <c r="AA6" i="4"/>
  <c r="S3" i="4"/>
  <c r="T3" i="4"/>
  <c r="U3" i="4"/>
  <c r="V3" i="4"/>
  <c r="W3" i="4"/>
  <c r="X3" i="4"/>
  <c r="Y3" i="4"/>
  <c r="Z3" i="4"/>
  <c r="AA3" i="4"/>
  <c r="S5" i="4"/>
  <c r="T5" i="4"/>
  <c r="U5" i="4"/>
  <c r="V5" i="4"/>
  <c r="W5" i="4"/>
  <c r="X5" i="4"/>
  <c r="Y5" i="4"/>
  <c r="Z5" i="4"/>
  <c r="AA5" i="4"/>
  <c r="Q5" i="4"/>
  <c r="R5" i="4"/>
  <c r="P6" i="4"/>
  <c r="Q4" i="4"/>
  <c r="R4" i="4"/>
  <c r="S4" i="4"/>
  <c r="T4" i="4"/>
  <c r="U4" i="4"/>
  <c r="V4" i="4"/>
  <c r="W4" i="4"/>
  <c r="X4" i="4"/>
  <c r="Y4" i="4"/>
  <c r="Z4" i="4"/>
  <c r="AA4" i="4"/>
  <c r="E155" i="4"/>
  <c r="B151" i="4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C152" i="4"/>
  <c r="K150" i="4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D149" i="4"/>
  <c r="D150" i="4" s="1"/>
  <c r="D151" i="4" s="1"/>
  <c r="D152" i="4" s="1"/>
  <c r="E149" i="4"/>
  <c r="E150" i="4" s="1"/>
  <c r="E151" i="4" s="1"/>
  <c r="E152" i="4" s="1"/>
  <c r="E153" i="4" s="1"/>
  <c r="E154" i="4" s="1"/>
  <c r="F149" i="4"/>
  <c r="F150" i="4" s="1"/>
  <c r="F151" i="4" s="1"/>
  <c r="F152" i="4" s="1"/>
  <c r="F153" i="4" s="1"/>
  <c r="F154" i="4" s="1"/>
  <c r="F155" i="4" s="1"/>
  <c r="F156" i="4" s="1"/>
  <c r="G149" i="4"/>
  <c r="G150" i="4" s="1"/>
  <c r="G151" i="4" s="1"/>
  <c r="G152" i="4" s="1"/>
  <c r="G153" i="4" s="1"/>
  <c r="G154" i="4" s="1"/>
  <c r="G155" i="4" s="1"/>
  <c r="G156" i="4" s="1"/>
  <c r="G157" i="4" s="1"/>
  <c r="G158" i="4" s="1"/>
  <c r="H149" i="4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I149" i="4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J149" i="4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K149" i="4"/>
  <c r="L149" i="4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M149" i="4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N149" i="4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C149" i="4"/>
  <c r="C150" i="4" s="1"/>
  <c r="B150" i="4"/>
  <c r="B149" i="4"/>
  <c r="L143" i="4"/>
  <c r="G133" i="4"/>
  <c r="F131" i="4"/>
  <c r="B126" i="4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25" i="4"/>
  <c r="C153" i="4" l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51" i="4"/>
  <c r="F158" i="4"/>
  <c r="F159" i="4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57" i="4"/>
  <c r="K169" i="4"/>
  <c r="K170" i="4" s="1"/>
  <c r="K171" i="4" s="1"/>
  <c r="K172" i="4" s="1"/>
  <c r="K173" i="4" s="1"/>
  <c r="K174" i="4" s="1"/>
  <c r="K168" i="4"/>
  <c r="K167" i="4"/>
  <c r="M172" i="4"/>
  <c r="M171" i="4"/>
  <c r="M173" i="4"/>
  <c r="M174" i="4" s="1"/>
  <c r="G160" i="4"/>
  <c r="G159" i="4"/>
  <c r="G161" i="4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J167" i="4"/>
  <c r="J168" i="4" s="1"/>
  <c r="J169" i="4" s="1"/>
  <c r="J170" i="4" s="1"/>
  <c r="J171" i="4" s="1"/>
  <c r="J172" i="4" s="1"/>
  <c r="J173" i="4" s="1"/>
  <c r="J174" i="4" s="1"/>
  <c r="J165" i="4"/>
  <c r="J166" i="4"/>
  <c r="I164" i="4"/>
  <c r="I163" i="4"/>
  <c r="I165" i="4"/>
  <c r="I166" i="4" s="1"/>
  <c r="I167" i="4" s="1"/>
  <c r="I168" i="4" s="1"/>
  <c r="I169" i="4" s="1"/>
  <c r="I170" i="4" s="1"/>
  <c r="I171" i="4" s="1"/>
  <c r="I172" i="4" s="1"/>
  <c r="I173" i="4" s="1"/>
  <c r="I174" i="4" s="1"/>
  <c r="N173" i="4"/>
  <c r="N174" i="4"/>
  <c r="E157" i="4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56" i="4"/>
  <c r="H162" i="4"/>
  <c r="H163" i="4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61" i="4"/>
  <c r="L170" i="4"/>
  <c r="L169" i="4"/>
  <c r="L171" i="4"/>
  <c r="L172" i="4" s="1"/>
  <c r="L173" i="4" s="1"/>
  <c r="L174" i="4" s="1"/>
  <c r="D153" i="4"/>
  <c r="D154" i="4"/>
  <c r="D155" i="4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AJ35" i="4"/>
  <c r="D124" i="4"/>
  <c r="D125" i="4" s="1"/>
  <c r="D126" i="4" s="1"/>
  <c r="E124" i="4"/>
  <c r="E125" i="4" s="1"/>
  <c r="E126" i="4" s="1"/>
  <c r="E127" i="4" s="1"/>
  <c r="E128" i="4" s="1"/>
  <c r="F124" i="4"/>
  <c r="F125" i="4" s="1"/>
  <c r="F126" i="4" s="1"/>
  <c r="F127" i="4" s="1"/>
  <c r="F128" i="4" s="1"/>
  <c r="F129" i="4" s="1"/>
  <c r="F130" i="4" s="1"/>
  <c r="G124" i="4"/>
  <c r="G125" i="4" s="1"/>
  <c r="G126" i="4" s="1"/>
  <c r="G127" i="4" s="1"/>
  <c r="G128" i="4" s="1"/>
  <c r="G129" i="4" s="1"/>
  <c r="G130" i="4" s="1"/>
  <c r="G131" i="4" s="1"/>
  <c r="G132" i="4" s="1"/>
  <c r="H124" i="4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I124" i="4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J124" i="4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K124" i="4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L124" i="4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M124" i="4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N124" i="4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C124" i="4"/>
  <c r="B124" i="4"/>
  <c r="B123" i="4"/>
  <c r="D97" i="4"/>
  <c r="E97" i="4"/>
  <c r="F97" i="4"/>
  <c r="G97" i="4"/>
  <c r="H97" i="4"/>
  <c r="I97" i="4"/>
  <c r="J97" i="4"/>
  <c r="K97" i="4"/>
  <c r="L97" i="4"/>
  <c r="M97" i="4"/>
  <c r="N97" i="4"/>
  <c r="C97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C126" i="4" l="1"/>
  <c r="C127" i="4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25" i="4"/>
  <c r="N147" i="4"/>
  <c r="N148" i="4"/>
  <c r="J139" i="4"/>
  <c r="J141" i="4"/>
  <c r="J142" i="4" s="1"/>
  <c r="J143" i="4" s="1"/>
  <c r="J144" i="4" s="1"/>
  <c r="J145" i="4" s="1"/>
  <c r="J146" i="4" s="1"/>
  <c r="J147" i="4" s="1"/>
  <c r="J148" i="4" s="1"/>
  <c r="J140" i="4"/>
  <c r="F133" i="4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32" i="4"/>
  <c r="K142" i="4"/>
  <c r="K143" i="4"/>
  <c r="K144" i="4" s="1"/>
  <c r="K145" i="4" s="1"/>
  <c r="K146" i="4" s="1"/>
  <c r="K147" i="4" s="1"/>
  <c r="K148" i="4" s="1"/>
  <c r="K141" i="4"/>
  <c r="M146" i="4"/>
  <c r="M145" i="4"/>
  <c r="M147" i="4"/>
  <c r="M148" i="4" s="1"/>
  <c r="I137" i="4"/>
  <c r="I139" i="4"/>
  <c r="I140" i="4" s="1"/>
  <c r="I141" i="4" s="1"/>
  <c r="I142" i="4" s="1"/>
  <c r="I143" i="4" s="1"/>
  <c r="I144" i="4" s="1"/>
  <c r="I145" i="4" s="1"/>
  <c r="I146" i="4" s="1"/>
  <c r="I147" i="4" s="1"/>
  <c r="I148" i="4" s="1"/>
  <c r="I138" i="4"/>
  <c r="E130" i="4"/>
  <c r="E131" i="4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29" i="4"/>
  <c r="G134" i="4"/>
  <c r="G135" i="4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L144" i="4"/>
  <c r="L145" i="4"/>
  <c r="L146" i="4" s="1"/>
  <c r="L147" i="4" s="1"/>
  <c r="L148" i="4" s="1"/>
  <c r="H137" i="4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36" i="4"/>
  <c r="H135" i="4"/>
  <c r="D129" i="4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27" i="4"/>
  <c r="D128" i="4"/>
  <c r="L117" i="4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99" i="4"/>
  <c r="D98" i="4" l="1"/>
  <c r="D99" i="4" s="1"/>
  <c r="D100" i="4" s="1"/>
  <c r="E98" i="4"/>
  <c r="E99" i="4" s="1"/>
  <c r="E100" i="4" s="1"/>
  <c r="E101" i="4" s="1"/>
  <c r="E102" i="4" s="1"/>
  <c r="F98" i="4"/>
  <c r="F99" i="4" s="1"/>
  <c r="F100" i="4" s="1"/>
  <c r="F101" i="4" s="1"/>
  <c r="F102" i="4" s="1"/>
  <c r="F103" i="4" s="1"/>
  <c r="F104" i="4" s="1"/>
  <c r="G98" i="4"/>
  <c r="G99" i="4" s="1"/>
  <c r="G100" i="4" s="1"/>
  <c r="G101" i="4" s="1"/>
  <c r="G102" i="4" s="1"/>
  <c r="G103" i="4" s="1"/>
  <c r="G104" i="4" s="1"/>
  <c r="G105" i="4" s="1"/>
  <c r="G106" i="4" s="1"/>
  <c r="H98" i="4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I98" i="4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J98" i="4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K98" i="4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L98" i="4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N98" i="4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C98" i="4"/>
  <c r="B98" i="4"/>
  <c r="B97" i="4"/>
  <c r="N96" i="4"/>
  <c r="L91" i="4"/>
  <c r="K89" i="4"/>
  <c r="B87" i="4"/>
  <c r="B88" i="4" s="1"/>
  <c r="B89" i="4" s="1"/>
  <c r="B90" i="4" s="1"/>
  <c r="B91" i="4" s="1"/>
  <c r="B92" i="4" s="1"/>
  <c r="B93" i="4" s="1"/>
  <c r="B94" i="4" s="1"/>
  <c r="B95" i="4" s="1"/>
  <c r="B96" i="4" s="1"/>
  <c r="C87" i="4"/>
  <c r="C88" i="4" s="1"/>
  <c r="C89" i="4" s="1"/>
  <c r="C90" i="4" s="1"/>
  <c r="C91" i="4" s="1"/>
  <c r="C92" i="4" s="1"/>
  <c r="C93" i="4" s="1"/>
  <c r="C94" i="4" s="1"/>
  <c r="C95" i="4" s="1"/>
  <c r="C96" i="4" s="1"/>
  <c r="D87" i="4"/>
  <c r="D88" i="4" s="1"/>
  <c r="D89" i="4" s="1"/>
  <c r="D90" i="4" s="1"/>
  <c r="D91" i="4" s="1"/>
  <c r="D92" i="4" s="1"/>
  <c r="D93" i="4" s="1"/>
  <c r="D94" i="4" s="1"/>
  <c r="D95" i="4" s="1"/>
  <c r="D96" i="4" s="1"/>
  <c r="E87" i="4"/>
  <c r="E88" i="4" s="1"/>
  <c r="E89" i="4" s="1"/>
  <c r="E90" i="4" s="1"/>
  <c r="E91" i="4" s="1"/>
  <c r="E92" i="4" s="1"/>
  <c r="E93" i="4" s="1"/>
  <c r="E94" i="4" s="1"/>
  <c r="E95" i="4" s="1"/>
  <c r="E96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G87" i="4"/>
  <c r="G88" i="4" s="1"/>
  <c r="G89" i="4" s="1"/>
  <c r="G90" i="4" s="1"/>
  <c r="G91" i="4" s="1"/>
  <c r="G92" i="4" s="1"/>
  <c r="G93" i="4" s="1"/>
  <c r="G94" i="4" s="1"/>
  <c r="G95" i="4" s="1"/>
  <c r="G96" i="4" s="1"/>
  <c r="H87" i="4"/>
  <c r="H88" i="4" s="1"/>
  <c r="H89" i="4" s="1"/>
  <c r="H90" i="4" s="1"/>
  <c r="H91" i="4" s="1"/>
  <c r="H92" i="4" s="1"/>
  <c r="H93" i="4" s="1"/>
  <c r="H94" i="4" s="1"/>
  <c r="H95" i="4" s="1"/>
  <c r="H96" i="4" s="1"/>
  <c r="I87" i="4"/>
  <c r="I88" i="4" s="1"/>
  <c r="I89" i="4" s="1"/>
  <c r="I90" i="4" s="1"/>
  <c r="I91" i="4" s="1"/>
  <c r="I92" i="4" s="1"/>
  <c r="I93" i="4" s="1"/>
  <c r="I94" i="4" s="1"/>
  <c r="I95" i="4" s="1"/>
  <c r="I96" i="4" s="1"/>
  <c r="E86" i="4"/>
  <c r="B85" i="4"/>
  <c r="B86" i="4" s="1"/>
  <c r="C85" i="4"/>
  <c r="C86" i="4" s="1"/>
  <c r="D85" i="4"/>
  <c r="D86" i="4" s="1"/>
  <c r="E85" i="4"/>
  <c r="F85" i="4"/>
  <c r="F86" i="4" s="1"/>
  <c r="G85" i="4"/>
  <c r="G86" i="4" s="1"/>
  <c r="H85" i="4"/>
  <c r="H86" i="4" s="1"/>
  <c r="F84" i="4"/>
  <c r="G84" i="4"/>
  <c r="B83" i="4"/>
  <c r="B84" i="4" s="1"/>
  <c r="C83" i="4"/>
  <c r="C84" i="4" s="1"/>
  <c r="D83" i="4"/>
  <c r="D84" i="4" s="1"/>
  <c r="E83" i="4"/>
  <c r="E84" i="4" s="1"/>
  <c r="F83" i="4"/>
  <c r="G83" i="4"/>
  <c r="L82" i="4"/>
  <c r="L83" i="4" s="1"/>
  <c r="L84" i="4" s="1"/>
  <c r="L85" i="4" s="1"/>
  <c r="L86" i="4" s="1"/>
  <c r="L87" i="4" s="1"/>
  <c r="L88" i="4" s="1"/>
  <c r="L89" i="4" s="1"/>
  <c r="L90" i="4" s="1"/>
  <c r="B82" i="4"/>
  <c r="B81" i="4"/>
  <c r="C81" i="4"/>
  <c r="C82" i="4" s="1"/>
  <c r="D81" i="4"/>
  <c r="D82" i="4" s="1"/>
  <c r="E81" i="4"/>
  <c r="E82" i="4" s="1"/>
  <c r="F81" i="4"/>
  <c r="F82" i="4" s="1"/>
  <c r="I81" i="4"/>
  <c r="I82" i="4" s="1"/>
  <c r="I83" i="4" s="1"/>
  <c r="I84" i="4" s="1"/>
  <c r="J81" i="4"/>
  <c r="J82" i="4" s="1"/>
  <c r="J83" i="4" s="1"/>
  <c r="J84" i="4" s="1"/>
  <c r="J85" i="4" s="1"/>
  <c r="J86" i="4" s="1"/>
  <c r="K81" i="4"/>
  <c r="K82" i="4" s="1"/>
  <c r="K83" i="4" s="1"/>
  <c r="K84" i="4" s="1"/>
  <c r="K85" i="4" s="1"/>
  <c r="K86" i="4" s="1"/>
  <c r="K87" i="4" s="1"/>
  <c r="K88" i="4" s="1"/>
  <c r="L81" i="4"/>
  <c r="M81" i="4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N81" i="4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H81" i="4"/>
  <c r="H82" i="4" s="1"/>
  <c r="B80" i="4"/>
  <c r="C80" i="4"/>
  <c r="D80" i="4"/>
  <c r="E80" i="4"/>
  <c r="H80" i="4"/>
  <c r="I80" i="4"/>
  <c r="J80" i="4"/>
  <c r="K80" i="4"/>
  <c r="L80" i="4"/>
  <c r="M80" i="4"/>
  <c r="N80" i="4"/>
  <c r="G80" i="4"/>
  <c r="G82" i="4" s="1"/>
  <c r="B79" i="4"/>
  <c r="C79" i="4"/>
  <c r="D79" i="4"/>
  <c r="E79" i="4"/>
  <c r="H79" i="4"/>
  <c r="I79" i="4"/>
  <c r="J79" i="4"/>
  <c r="K79" i="4"/>
  <c r="L79" i="4"/>
  <c r="M79" i="4"/>
  <c r="N79" i="4"/>
  <c r="G79" i="4"/>
  <c r="C77" i="4"/>
  <c r="C78" i="4" s="1"/>
  <c r="D77" i="4"/>
  <c r="D78" i="4" s="1"/>
  <c r="B77" i="4"/>
  <c r="B78" i="4" s="1"/>
  <c r="K90" i="4" l="1"/>
  <c r="K91" i="4"/>
  <c r="K92" i="4" s="1"/>
  <c r="K93" i="4" s="1"/>
  <c r="K94" i="4" s="1"/>
  <c r="K95" i="4" s="1"/>
  <c r="K96" i="4" s="1"/>
  <c r="J89" i="4"/>
  <c r="J90" i="4" s="1"/>
  <c r="J91" i="4" s="1"/>
  <c r="J92" i="4" s="1"/>
  <c r="J93" i="4" s="1"/>
  <c r="J94" i="4" s="1"/>
  <c r="J95" i="4" s="1"/>
  <c r="J96" i="4" s="1"/>
  <c r="J88" i="4"/>
  <c r="J87" i="4"/>
  <c r="H83" i="4"/>
  <c r="H84" i="4"/>
  <c r="M96" i="4"/>
  <c r="M94" i="4"/>
  <c r="M95" i="4"/>
  <c r="M93" i="4"/>
  <c r="I86" i="4"/>
  <c r="I85" i="4"/>
  <c r="L94" i="4"/>
  <c r="L95" i="4" s="1"/>
  <c r="L96" i="4" s="1"/>
  <c r="L92" i="4"/>
  <c r="L93" i="4"/>
  <c r="C101" i="4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99" i="4"/>
  <c r="C100" i="4"/>
  <c r="N122" i="4"/>
  <c r="N121" i="4"/>
  <c r="K116" i="4"/>
  <c r="K115" i="4"/>
  <c r="G81" i="4"/>
  <c r="M121" i="4"/>
  <c r="M122" i="4" s="1"/>
  <c r="M120" i="4"/>
  <c r="M119" i="4"/>
  <c r="I112" i="4"/>
  <c r="I111" i="4"/>
  <c r="E105" i="4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04" i="4"/>
  <c r="E103" i="4"/>
  <c r="G108" i="4"/>
  <c r="G107" i="4"/>
  <c r="H110" i="4"/>
  <c r="H109" i="4"/>
  <c r="D102" i="4"/>
  <c r="D101" i="4"/>
  <c r="K117" i="4"/>
  <c r="K118" i="4" s="1"/>
  <c r="K119" i="4" s="1"/>
  <c r="K120" i="4" s="1"/>
  <c r="K121" i="4" s="1"/>
  <c r="K122" i="4" s="1"/>
  <c r="G109" i="4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J114" i="4"/>
  <c r="J115" i="4"/>
  <c r="J116" i="4" s="1"/>
  <c r="J117" i="4" s="1"/>
  <c r="J118" i="4" s="1"/>
  <c r="J119" i="4" s="1"/>
  <c r="J120" i="4" s="1"/>
  <c r="J121" i="4" s="1"/>
  <c r="J122" i="4" s="1"/>
  <c r="J113" i="4"/>
  <c r="F107" i="4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06" i="4"/>
  <c r="F105" i="4"/>
  <c r="I113" i="4"/>
  <c r="I114" i="4" s="1"/>
  <c r="I115" i="4" s="1"/>
  <c r="I116" i="4" s="1"/>
  <c r="I117" i="4" s="1"/>
  <c r="I118" i="4" s="1"/>
  <c r="I119" i="4" s="1"/>
  <c r="I120" i="4" s="1"/>
  <c r="I121" i="4" s="1"/>
  <c r="I122" i="4" s="1"/>
  <c r="L118" i="4"/>
  <c r="L119" i="4"/>
  <c r="L120" i="4" s="1"/>
  <c r="L121" i="4" s="1"/>
  <c r="L122" i="4" s="1"/>
  <c r="H111" i="4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D103" i="4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C76" i="4"/>
  <c r="B76" i="4"/>
  <c r="F75" i="4"/>
  <c r="F76" i="4" s="1"/>
  <c r="F77" i="4" s="1"/>
  <c r="F78" i="4" s="1"/>
  <c r="G75" i="4"/>
  <c r="G76" i="4" s="1"/>
  <c r="G77" i="4" s="1"/>
  <c r="G78" i="4" s="1"/>
  <c r="H75" i="4"/>
  <c r="H76" i="4" s="1"/>
  <c r="H77" i="4" s="1"/>
  <c r="H78" i="4" s="1"/>
  <c r="I75" i="4"/>
  <c r="I76" i="4" s="1"/>
  <c r="I77" i="4" s="1"/>
  <c r="I78" i="4" s="1"/>
  <c r="J75" i="4"/>
  <c r="J76" i="4" s="1"/>
  <c r="J77" i="4" s="1"/>
  <c r="J78" i="4" s="1"/>
  <c r="K75" i="4"/>
  <c r="K76" i="4" s="1"/>
  <c r="K77" i="4" s="1"/>
  <c r="K78" i="4" s="1"/>
  <c r="L75" i="4"/>
  <c r="L76" i="4" s="1"/>
  <c r="L77" i="4" s="1"/>
  <c r="L78" i="4" s="1"/>
  <c r="M75" i="4"/>
  <c r="M76" i="4" s="1"/>
  <c r="M77" i="4" s="1"/>
  <c r="M78" i="4" s="1"/>
  <c r="N75" i="4"/>
  <c r="N76" i="4" s="1"/>
  <c r="N77" i="4" s="1"/>
  <c r="N78" i="4" s="1"/>
  <c r="E75" i="4"/>
  <c r="E76" i="4" s="1"/>
  <c r="B75" i="4"/>
  <c r="C75" i="4"/>
  <c r="D76" i="4"/>
  <c r="O23" i="4"/>
  <c r="C74" i="4"/>
  <c r="H73" i="4"/>
  <c r="H74" i="4" s="1"/>
  <c r="I73" i="4"/>
  <c r="I74" i="4" s="1"/>
  <c r="D73" i="4"/>
  <c r="D74" i="4" s="1"/>
  <c r="B73" i="4"/>
  <c r="B74" i="4" s="1"/>
  <c r="D72" i="4"/>
  <c r="E72" i="4"/>
  <c r="E73" i="4" s="1"/>
  <c r="E74" i="4" s="1"/>
  <c r="F72" i="4"/>
  <c r="F73" i="4" s="1"/>
  <c r="F74" i="4" s="1"/>
  <c r="G72" i="4"/>
  <c r="G73" i="4" s="1"/>
  <c r="G74" i="4" s="1"/>
  <c r="H72" i="4"/>
  <c r="I72" i="4"/>
  <c r="J72" i="4"/>
  <c r="J73" i="4" s="1"/>
  <c r="J74" i="4" s="1"/>
  <c r="K72" i="4"/>
  <c r="K73" i="4" s="1"/>
  <c r="K74" i="4" s="1"/>
  <c r="L72" i="4"/>
  <c r="L73" i="4" s="1"/>
  <c r="L74" i="4" s="1"/>
  <c r="M72" i="4"/>
  <c r="M73" i="4" s="1"/>
  <c r="M74" i="4" s="1"/>
  <c r="N72" i="4"/>
  <c r="N73" i="4" s="1"/>
  <c r="N74" i="4" s="1"/>
  <c r="C72" i="4"/>
  <c r="C73" i="4" s="1"/>
  <c r="B72" i="4"/>
  <c r="D71" i="4"/>
  <c r="D75" i="4" s="1"/>
  <c r="E71" i="4"/>
  <c r="F71" i="4"/>
  <c r="G71" i="4"/>
  <c r="H71" i="4"/>
  <c r="I71" i="4"/>
  <c r="J71" i="4"/>
  <c r="K71" i="4"/>
  <c r="L71" i="4"/>
  <c r="M71" i="4"/>
  <c r="N71" i="4"/>
  <c r="C71" i="4"/>
  <c r="B71" i="4"/>
  <c r="B66" i="4"/>
  <c r="C66" i="4"/>
  <c r="D66" i="4"/>
  <c r="E66" i="4"/>
  <c r="F66" i="4"/>
  <c r="G66" i="4"/>
  <c r="H66" i="4"/>
  <c r="I66" i="4"/>
  <c r="J66" i="4"/>
  <c r="K66" i="4"/>
  <c r="L66" i="4"/>
  <c r="M66" i="4"/>
  <c r="B65" i="4"/>
  <c r="C65" i="4"/>
  <c r="O65" i="4" s="1"/>
  <c r="D65" i="4"/>
  <c r="E65" i="4"/>
  <c r="F65" i="4"/>
  <c r="G65" i="4"/>
  <c r="H65" i="4"/>
  <c r="I65" i="4"/>
  <c r="J65" i="4"/>
  <c r="K65" i="4"/>
  <c r="L65" i="4"/>
  <c r="M65" i="4"/>
  <c r="B64" i="4"/>
  <c r="C64" i="4"/>
  <c r="D64" i="4"/>
  <c r="E64" i="4"/>
  <c r="F64" i="4"/>
  <c r="G64" i="4"/>
  <c r="H64" i="4"/>
  <c r="I64" i="4"/>
  <c r="J64" i="4"/>
  <c r="K64" i="4"/>
  <c r="L64" i="4"/>
  <c r="N64" i="4"/>
  <c r="B63" i="4"/>
  <c r="C63" i="4"/>
  <c r="D63" i="4"/>
  <c r="E63" i="4"/>
  <c r="F63" i="4"/>
  <c r="G63" i="4"/>
  <c r="H63" i="4"/>
  <c r="I63" i="4"/>
  <c r="J63" i="4"/>
  <c r="K63" i="4"/>
  <c r="L63" i="4"/>
  <c r="N63" i="4"/>
  <c r="B62" i="4"/>
  <c r="C62" i="4"/>
  <c r="D62" i="4"/>
  <c r="E62" i="4"/>
  <c r="F62" i="4"/>
  <c r="G62" i="4"/>
  <c r="H62" i="4"/>
  <c r="I62" i="4"/>
  <c r="J62" i="4"/>
  <c r="K62" i="4"/>
  <c r="N62" i="4"/>
  <c r="M62" i="4"/>
  <c r="B61" i="4"/>
  <c r="C61" i="4"/>
  <c r="D61" i="4"/>
  <c r="E61" i="4"/>
  <c r="F61" i="4"/>
  <c r="G61" i="4"/>
  <c r="H61" i="4"/>
  <c r="I61" i="4"/>
  <c r="J61" i="4"/>
  <c r="K61" i="4"/>
  <c r="N61" i="4"/>
  <c r="M61" i="4"/>
  <c r="O62" i="4"/>
  <c r="B60" i="4"/>
  <c r="C60" i="4"/>
  <c r="O60" i="4" s="1"/>
  <c r="D60" i="4"/>
  <c r="E60" i="4"/>
  <c r="F60" i="4"/>
  <c r="G60" i="4"/>
  <c r="H60" i="4"/>
  <c r="I60" i="4"/>
  <c r="J60" i="4"/>
  <c r="M60" i="4"/>
  <c r="N60" i="4"/>
  <c r="L60" i="4"/>
  <c r="B59" i="4"/>
  <c r="C59" i="4"/>
  <c r="D59" i="4"/>
  <c r="E59" i="4"/>
  <c r="F59" i="4"/>
  <c r="G59" i="4"/>
  <c r="H59" i="4"/>
  <c r="I59" i="4"/>
  <c r="J59" i="4"/>
  <c r="M59" i="4"/>
  <c r="N59" i="4"/>
  <c r="L59" i="4"/>
  <c r="L57" i="4"/>
  <c r="M57" i="4"/>
  <c r="N57" i="4"/>
  <c r="K57" i="4"/>
  <c r="C57" i="4"/>
  <c r="D57" i="4"/>
  <c r="E57" i="4"/>
  <c r="F57" i="4"/>
  <c r="G57" i="4"/>
  <c r="H57" i="4"/>
  <c r="I57" i="4"/>
  <c r="B57" i="4"/>
  <c r="C58" i="4"/>
  <c r="D58" i="4"/>
  <c r="E58" i="4"/>
  <c r="F58" i="4"/>
  <c r="G58" i="4"/>
  <c r="H58" i="4"/>
  <c r="I58" i="4"/>
  <c r="B58" i="4"/>
  <c r="L58" i="4"/>
  <c r="M58" i="4"/>
  <c r="N58" i="4"/>
  <c r="K58" i="4"/>
  <c r="C56" i="4"/>
  <c r="D56" i="4"/>
  <c r="E56" i="4"/>
  <c r="F56" i="4"/>
  <c r="G56" i="4"/>
  <c r="H56" i="4"/>
  <c r="B56" i="4"/>
  <c r="K56" i="4"/>
  <c r="L56" i="4"/>
  <c r="M56" i="4"/>
  <c r="N56" i="4"/>
  <c r="J56" i="4"/>
  <c r="C55" i="4"/>
  <c r="D55" i="4"/>
  <c r="E55" i="4"/>
  <c r="F55" i="4"/>
  <c r="G55" i="4"/>
  <c r="H55" i="4"/>
  <c r="B55" i="4"/>
  <c r="K55" i="4"/>
  <c r="L55" i="4"/>
  <c r="M55" i="4"/>
  <c r="N55" i="4"/>
  <c r="J55" i="4"/>
  <c r="E78" i="4" l="1"/>
  <c r="E77" i="4"/>
  <c r="F80" i="4"/>
  <c r="F79" i="4"/>
  <c r="O63" i="4"/>
  <c r="O66" i="4"/>
  <c r="O61" i="4"/>
  <c r="O64" i="4"/>
  <c r="C53" i="4"/>
  <c r="D53" i="4"/>
  <c r="E53" i="4"/>
  <c r="F53" i="4"/>
  <c r="G53" i="4"/>
  <c r="B53" i="4"/>
  <c r="J53" i="4"/>
  <c r="K53" i="4"/>
  <c r="L53" i="4"/>
  <c r="M53" i="4"/>
  <c r="N53" i="4"/>
  <c r="I53" i="4"/>
  <c r="C54" i="4"/>
  <c r="D54" i="4"/>
  <c r="E54" i="4"/>
  <c r="F54" i="4"/>
  <c r="G54" i="4"/>
  <c r="B54" i="4"/>
  <c r="J54" i="4"/>
  <c r="K54" i="4"/>
  <c r="L54" i="4"/>
  <c r="M54" i="4"/>
  <c r="N54" i="4"/>
  <c r="I54" i="4"/>
  <c r="O57" i="4"/>
  <c r="C52" i="4"/>
  <c r="D52" i="4"/>
  <c r="E52" i="4"/>
  <c r="F52" i="4"/>
  <c r="B52" i="4"/>
  <c r="I52" i="4"/>
  <c r="J52" i="4"/>
  <c r="K52" i="4"/>
  <c r="L52" i="4"/>
  <c r="M52" i="4"/>
  <c r="N52" i="4"/>
  <c r="H52" i="4"/>
  <c r="C51" i="4"/>
  <c r="D51" i="4"/>
  <c r="E51" i="4"/>
  <c r="F51" i="4"/>
  <c r="B51" i="4"/>
  <c r="I51" i="4"/>
  <c r="J51" i="4"/>
  <c r="K51" i="4"/>
  <c r="L51" i="4"/>
  <c r="M51" i="4"/>
  <c r="N51" i="4"/>
  <c r="H51" i="4"/>
  <c r="O55" i="4"/>
  <c r="O56" i="4"/>
  <c r="O58" i="4"/>
  <c r="O59" i="4"/>
  <c r="G52" i="4"/>
  <c r="G51" i="4"/>
  <c r="C50" i="4"/>
  <c r="D50" i="4"/>
  <c r="E50" i="4"/>
  <c r="B50" i="4"/>
  <c r="H50" i="4"/>
  <c r="I50" i="4"/>
  <c r="J50" i="4"/>
  <c r="K50" i="4"/>
  <c r="L50" i="4"/>
  <c r="M50" i="4"/>
  <c r="N50" i="4"/>
  <c r="G50" i="4"/>
  <c r="C49" i="4"/>
  <c r="D49" i="4"/>
  <c r="E49" i="4"/>
  <c r="B49" i="4"/>
  <c r="H49" i="4"/>
  <c r="I49" i="4"/>
  <c r="J49" i="4"/>
  <c r="K49" i="4"/>
  <c r="L49" i="4"/>
  <c r="M49" i="4"/>
  <c r="N49" i="4"/>
  <c r="G49" i="4"/>
  <c r="C48" i="4"/>
  <c r="D48" i="4"/>
  <c r="B48" i="4"/>
  <c r="G48" i="4"/>
  <c r="H48" i="4"/>
  <c r="I48" i="4"/>
  <c r="J48" i="4"/>
  <c r="K48" i="4"/>
  <c r="L48" i="4"/>
  <c r="M48" i="4"/>
  <c r="N48" i="4"/>
  <c r="F48" i="4"/>
  <c r="E48" i="4"/>
  <c r="C47" i="4"/>
  <c r="D47" i="4"/>
  <c r="B47" i="4"/>
  <c r="G47" i="4"/>
  <c r="H47" i="4"/>
  <c r="I47" i="4"/>
  <c r="J47" i="4"/>
  <c r="K47" i="4"/>
  <c r="L47" i="4"/>
  <c r="M47" i="4"/>
  <c r="N47" i="4"/>
  <c r="F47" i="4"/>
  <c r="E47" i="4"/>
  <c r="C46" i="4"/>
  <c r="B46" i="4"/>
  <c r="F46" i="4"/>
  <c r="G46" i="4"/>
  <c r="H46" i="4"/>
  <c r="I46" i="4"/>
  <c r="J46" i="4"/>
  <c r="K46" i="4"/>
  <c r="L46" i="4"/>
  <c r="M46" i="4"/>
  <c r="N46" i="4"/>
  <c r="E46" i="4"/>
  <c r="D46" i="4"/>
  <c r="C45" i="4"/>
  <c r="B45" i="4"/>
  <c r="F45" i="4"/>
  <c r="G45" i="4"/>
  <c r="H45" i="4"/>
  <c r="I45" i="4"/>
  <c r="J45" i="4"/>
  <c r="K45" i="4"/>
  <c r="L45" i="4"/>
  <c r="M45" i="4"/>
  <c r="N45" i="4"/>
  <c r="E45" i="4"/>
  <c r="D45" i="4"/>
  <c r="B44" i="4"/>
  <c r="E44" i="4"/>
  <c r="F44" i="4"/>
  <c r="G44" i="4"/>
  <c r="H44" i="4"/>
  <c r="I44" i="4"/>
  <c r="J44" i="4"/>
  <c r="K44" i="4"/>
  <c r="L44" i="4"/>
  <c r="M44" i="4"/>
  <c r="N44" i="4"/>
  <c r="D44" i="4"/>
  <c r="C44" i="4"/>
  <c r="B43" i="4"/>
  <c r="E43" i="4"/>
  <c r="F43" i="4"/>
  <c r="G43" i="4"/>
  <c r="H43" i="4"/>
  <c r="I43" i="4"/>
  <c r="J43" i="4"/>
  <c r="K43" i="4"/>
  <c r="L43" i="4"/>
  <c r="M43" i="4"/>
  <c r="N43" i="4"/>
  <c r="D43" i="4"/>
  <c r="O41" i="4"/>
  <c r="C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2" i="4" l="1"/>
  <c r="O53" i="4"/>
  <c r="O54" i="4"/>
  <c r="O52" i="4"/>
  <c r="O51" i="4"/>
  <c r="O50" i="4"/>
  <c r="O49" i="4"/>
  <c r="O48" i="4"/>
  <c r="O47" i="4"/>
  <c r="O46" i="4"/>
  <c r="O45" i="4"/>
  <c r="O44" i="4"/>
  <c r="O43" i="4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S64" i="8"/>
  <c r="S63" i="8"/>
  <c r="S62" i="8"/>
  <c r="AI62" i="8" s="1"/>
  <c r="S61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S60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S58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S57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S56" i="8"/>
  <c r="T55" i="8"/>
  <c r="U55" i="8"/>
  <c r="V55" i="8"/>
  <c r="AI55" i="8" s="1"/>
  <c r="W55" i="8"/>
  <c r="X55" i="8"/>
  <c r="Y55" i="8"/>
  <c r="Z55" i="8"/>
  <c r="AA55" i="8"/>
  <c r="AB55" i="8"/>
  <c r="AC55" i="8"/>
  <c r="AD55" i="8"/>
  <c r="AE55" i="8"/>
  <c r="AF55" i="8"/>
  <c r="AG55" i="8"/>
  <c r="AH55" i="8"/>
  <c r="S55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S54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S51" i="8"/>
  <c r="S50" i="8"/>
  <c r="S49" i="8"/>
  <c r="AI49" i="8" s="1"/>
  <c r="S48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S47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S45" i="8"/>
  <c r="S44" i="8"/>
  <c r="S43" i="8"/>
  <c r="S42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S41" i="8"/>
  <c r="T37" i="8"/>
  <c r="U37" i="8"/>
  <c r="V37" i="8"/>
  <c r="AI37" i="8" s="1"/>
  <c r="W37" i="8"/>
  <c r="X37" i="8"/>
  <c r="Y37" i="8"/>
  <c r="Z37" i="8"/>
  <c r="AA37" i="8"/>
  <c r="AB37" i="8"/>
  <c r="AC37" i="8"/>
  <c r="AD37" i="8"/>
  <c r="AE37" i="8"/>
  <c r="AF37" i="8"/>
  <c r="AG37" i="8"/>
  <c r="AH37" i="8"/>
  <c r="S37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S38" i="8"/>
  <c r="S34" i="8"/>
  <c r="S35" i="8"/>
  <c r="S36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S32" i="8"/>
  <c r="S31" i="8"/>
  <c r="S30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S29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S28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S25" i="8"/>
  <c r="S24" i="8"/>
  <c r="S23" i="8"/>
  <c r="S22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S21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S19" i="8"/>
  <c r="S18" i="8"/>
  <c r="S17" i="8"/>
  <c r="S16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S15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S12" i="8"/>
  <c r="S11" i="8"/>
  <c r="S10" i="8"/>
  <c r="S9" i="8"/>
  <c r="S8" i="8"/>
  <c r="S6" i="8"/>
  <c r="S5" i="8"/>
  <c r="S4" i="8"/>
  <c r="S3" i="8"/>
  <c r="S2" i="8"/>
  <c r="Q7" i="8"/>
  <c r="AI24" i="8" l="1"/>
  <c r="AI4" i="8"/>
  <c r="AI9" i="8"/>
  <c r="AI18" i="8"/>
  <c r="AJ18" i="8" s="1"/>
  <c r="AI5" i="8"/>
  <c r="AI11" i="8"/>
  <c r="AI10" i="8"/>
  <c r="AI15" i="8"/>
  <c r="AJ15" i="8" s="1"/>
  <c r="AI16" i="8"/>
  <c r="AI22" i="8"/>
  <c r="AI32" i="8"/>
  <c r="AI43" i="8"/>
  <c r="AJ43" i="8" s="1"/>
  <c r="AI47" i="8"/>
  <c r="AI50" i="8"/>
  <c r="AI51" i="8"/>
  <c r="AI2" i="8"/>
  <c r="AJ2" i="8" s="1"/>
  <c r="AI6" i="8"/>
  <c r="AI3" i="8"/>
  <c r="AJ3" i="8" s="1"/>
  <c r="AI8" i="8"/>
  <c r="AI12" i="8"/>
  <c r="AI17" i="8"/>
  <c r="AI19" i="8"/>
  <c r="AJ19" i="8" s="1"/>
  <c r="AI21" i="8"/>
  <c r="AI23" i="8"/>
  <c r="AI25" i="8"/>
  <c r="AI28" i="8"/>
  <c r="AI31" i="8"/>
  <c r="AI42" i="8"/>
  <c r="AJ42" i="8" s="1"/>
  <c r="AJ4" i="8"/>
  <c r="AI29" i="8"/>
  <c r="AI48" i="8"/>
  <c r="AI56" i="8"/>
  <c r="AJ56" i="8" s="1"/>
  <c r="AI58" i="8"/>
  <c r="AI44" i="8"/>
  <c r="AJ44" i="8" s="1"/>
  <c r="AI36" i="8"/>
  <c r="AI41" i="8"/>
  <c r="AJ41" i="8" s="1"/>
  <c r="AI45" i="8"/>
  <c r="AI54" i="8"/>
  <c r="AI60" i="8"/>
  <c r="AI61" i="8"/>
  <c r="AJ55" i="8" s="1"/>
  <c r="AI64" i="8"/>
  <c r="AI30" i="8"/>
  <c r="AJ30" i="8" s="1"/>
  <c r="AI38" i="8"/>
  <c r="AI57" i="8"/>
  <c r="AI63" i="8"/>
  <c r="AJ54" i="8"/>
  <c r="AJ45" i="8"/>
  <c r="AI35" i="8"/>
  <c r="AI34" i="8"/>
  <c r="AJ28" i="8" s="1"/>
  <c r="AJ31" i="8"/>
  <c r="AJ32" i="8"/>
  <c r="Q78" i="4"/>
  <c r="R78" i="4"/>
  <c r="S78" i="4"/>
  <c r="T78" i="4"/>
  <c r="U78" i="4"/>
  <c r="V78" i="4"/>
  <c r="W78" i="4"/>
  <c r="X78" i="4"/>
  <c r="Y78" i="4"/>
  <c r="Z78" i="4"/>
  <c r="AA78" i="4"/>
  <c r="AB78" i="4"/>
  <c r="P78" i="4"/>
  <c r="Q77" i="4"/>
  <c r="R77" i="4"/>
  <c r="S77" i="4"/>
  <c r="T77" i="4"/>
  <c r="U77" i="4"/>
  <c r="V77" i="4"/>
  <c r="W77" i="4"/>
  <c r="X77" i="4"/>
  <c r="Y77" i="4"/>
  <c r="Z77" i="4"/>
  <c r="AA77" i="4"/>
  <c r="AB77" i="4"/>
  <c r="P77" i="4"/>
  <c r="R76" i="4"/>
  <c r="S76" i="4"/>
  <c r="T76" i="4"/>
  <c r="U76" i="4"/>
  <c r="V76" i="4"/>
  <c r="W76" i="4"/>
  <c r="X76" i="4"/>
  <c r="Y76" i="4"/>
  <c r="Z76" i="4"/>
  <c r="AA76" i="4"/>
  <c r="AB76" i="4"/>
  <c r="Q76" i="4"/>
  <c r="P76" i="4"/>
  <c r="AJ29" i="8" l="1"/>
  <c r="AJ57" i="8"/>
  <c r="AJ58" i="8"/>
  <c r="AJ17" i="8"/>
  <c r="AJ6" i="8"/>
  <c r="AJ16" i="8"/>
  <c r="AJ5" i="8"/>
  <c r="C49" i="7"/>
  <c r="D49" i="7"/>
  <c r="E49" i="7"/>
  <c r="F49" i="7"/>
  <c r="G49" i="7"/>
  <c r="H49" i="7"/>
  <c r="I49" i="7"/>
  <c r="J49" i="7"/>
  <c r="K49" i="7"/>
  <c r="L49" i="7"/>
  <c r="M49" i="7"/>
  <c r="N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C52" i="7"/>
  <c r="D52" i="7"/>
  <c r="E52" i="7"/>
  <c r="F52" i="7"/>
  <c r="G52" i="7"/>
  <c r="H52" i="7"/>
  <c r="I52" i="7"/>
  <c r="J52" i="7"/>
  <c r="K52" i="7"/>
  <c r="L52" i="7"/>
  <c r="M52" i="7"/>
  <c r="N52" i="7"/>
  <c r="C53" i="7"/>
  <c r="D53" i="7"/>
  <c r="E53" i="7"/>
  <c r="F53" i="7"/>
  <c r="G53" i="7"/>
  <c r="H53" i="7"/>
  <c r="I53" i="7"/>
  <c r="J53" i="7"/>
  <c r="K53" i="7"/>
  <c r="L53" i="7"/>
  <c r="M53" i="7"/>
  <c r="N53" i="7"/>
  <c r="C54" i="7"/>
  <c r="D54" i="7"/>
  <c r="E54" i="7"/>
  <c r="F54" i="7"/>
  <c r="G54" i="7"/>
  <c r="H54" i="7"/>
  <c r="I54" i="7"/>
  <c r="J54" i="7"/>
  <c r="K54" i="7"/>
  <c r="L54" i="7"/>
  <c r="M54" i="7"/>
  <c r="N54" i="7"/>
  <c r="B50" i="7"/>
  <c r="B51" i="7"/>
  <c r="B52" i="7"/>
  <c r="B53" i="7"/>
  <c r="B54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D33" i="7"/>
  <c r="E33" i="7"/>
  <c r="F33" i="7"/>
  <c r="G33" i="7"/>
  <c r="H33" i="7"/>
  <c r="I33" i="7"/>
  <c r="J33" i="7"/>
  <c r="K33" i="7"/>
  <c r="L33" i="7"/>
  <c r="M33" i="7"/>
  <c r="N33" i="7"/>
  <c r="D34" i="7"/>
  <c r="E34" i="7"/>
  <c r="F34" i="7"/>
  <c r="G34" i="7"/>
  <c r="H34" i="7"/>
  <c r="I34" i="7"/>
  <c r="J34" i="7"/>
  <c r="K34" i="7"/>
  <c r="L34" i="7"/>
  <c r="M34" i="7"/>
  <c r="N34" i="7"/>
  <c r="D35" i="7"/>
  <c r="X30" i="7" s="1"/>
  <c r="E35" i="7"/>
  <c r="F35" i="7"/>
  <c r="G35" i="7"/>
  <c r="H35" i="7"/>
  <c r="I35" i="7"/>
  <c r="J35" i="7"/>
  <c r="K35" i="7"/>
  <c r="L35" i="7"/>
  <c r="M35" i="7"/>
  <c r="N35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D38" i="7"/>
  <c r="E38" i="7"/>
  <c r="F38" i="7"/>
  <c r="G38" i="7"/>
  <c r="AA33" i="7" s="1"/>
  <c r="H38" i="7"/>
  <c r="I38" i="7"/>
  <c r="J38" i="7"/>
  <c r="K38" i="7"/>
  <c r="AE33" i="7" s="1"/>
  <c r="L38" i="7"/>
  <c r="M38" i="7"/>
  <c r="N38" i="7"/>
  <c r="D39" i="7"/>
  <c r="X12" i="7" s="1"/>
  <c r="E39" i="7"/>
  <c r="F39" i="7"/>
  <c r="G39" i="7"/>
  <c r="H39" i="7"/>
  <c r="I39" i="7"/>
  <c r="J39" i="7"/>
  <c r="K39" i="7"/>
  <c r="L39" i="7"/>
  <c r="AF12" i="7" s="1"/>
  <c r="M39" i="7"/>
  <c r="N39" i="7"/>
  <c r="D40" i="7"/>
  <c r="E40" i="7"/>
  <c r="F40" i="7"/>
  <c r="G40" i="7"/>
  <c r="H40" i="7"/>
  <c r="I40" i="7"/>
  <c r="J40" i="7"/>
  <c r="K40" i="7"/>
  <c r="L40" i="7"/>
  <c r="M40" i="7"/>
  <c r="N40" i="7"/>
  <c r="D41" i="7"/>
  <c r="E41" i="7"/>
  <c r="F41" i="7"/>
  <c r="G41" i="7"/>
  <c r="H41" i="7"/>
  <c r="I41" i="7"/>
  <c r="J41" i="7"/>
  <c r="K41" i="7"/>
  <c r="L41" i="7"/>
  <c r="M41" i="7"/>
  <c r="N41" i="7"/>
  <c r="D42" i="7"/>
  <c r="E42" i="7"/>
  <c r="F42" i="7"/>
  <c r="G42" i="7"/>
  <c r="H42" i="7"/>
  <c r="I42" i="7"/>
  <c r="J42" i="7"/>
  <c r="K42" i="7"/>
  <c r="AE15" i="7" s="1"/>
  <c r="L42" i="7"/>
  <c r="M42" i="7"/>
  <c r="N42" i="7"/>
  <c r="D43" i="7"/>
  <c r="X38" i="7" s="1"/>
  <c r="E43" i="7"/>
  <c r="F43" i="7"/>
  <c r="G43" i="7"/>
  <c r="H43" i="7"/>
  <c r="I43" i="7"/>
  <c r="J43" i="7"/>
  <c r="K43" i="7"/>
  <c r="L43" i="7"/>
  <c r="M43" i="7"/>
  <c r="N43" i="7"/>
  <c r="D44" i="7"/>
  <c r="E44" i="7"/>
  <c r="F44" i="7"/>
  <c r="G44" i="7"/>
  <c r="H44" i="7"/>
  <c r="I44" i="7"/>
  <c r="J44" i="7"/>
  <c r="K44" i="7"/>
  <c r="L44" i="7"/>
  <c r="M44" i="7"/>
  <c r="N44" i="7"/>
  <c r="D45" i="7"/>
  <c r="E45" i="7"/>
  <c r="F45" i="7"/>
  <c r="G45" i="7"/>
  <c r="H45" i="7"/>
  <c r="I45" i="7"/>
  <c r="J45" i="7"/>
  <c r="K45" i="7"/>
  <c r="L45" i="7"/>
  <c r="M45" i="7"/>
  <c r="N45" i="7"/>
  <c r="D46" i="7"/>
  <c r="E46" i="7"/>
  <c r="F46" i="7"/>
  <c r="Z19" i="7" s="1"/>
  <c r="G46" i="7"/>
  <c r="AA41" i="7" s="1"/>
  <c r="H46" i="7"/>
  <c r="I46" i="7"/>
  <c r="J46" i="7"/>
  <c r="AD19" i="7" s="1"/>
  <c r="K46" i="7"/>
  <c r="L46" i="7"/>
  <c r="M46" i="7"/>
  <c r="N46" i="7"/>
  <c r="AH19" i="7" s="1"/>
  <c r="D47" i="7"/>
  <c r="X20" i="7" s="1"/>
  <c r="E47" i="7"/>
  <c r="F47" i="7"/>
  <c r="G47" i="7"/>
  <c r="AA42" i="7" s="1"/>
  <c r="H47" i="7"/>
  <c r="AB20" i="7" s="1"/>
  <c r="I47" i="7"/>
  <c r="J47" i="7"/>
  <c r="K47" i="7"/>
  <c r="AE42" i="7" s="1"/>
  <c r="L47" i="7"/>
  <c r="AF20" i="7" s="1"/>
  <c r="M47" i="7"/>
  <c r="N47" i="7"/>
  <c r="D48" i="7"/>
  <c r="E48" i="7"/>
  <c r="F48" i="7"/>
  <c r="G48" i="7"/>
  <c r="H48" i="7"/>
  <c r="I48" i="7"/>
  <c r="J48" i="7"/>
  <c r="K48" i="7"/>
  <c r="L48" i="7"/>
  <c r="M48" i="7"/>
  <c r="N48" i="7"/>
  <c r="C33" i="7"/>
  <c r="C34" i="7"/>
  <c r="C35" i="7"/>
  <c r="C36" i="7"/>
  <c r="C37" i="7"/>
  <c r="C38" i="7"/>
  <c r="W33" i="7" s="1"/>
  <c r="C39" i="7"/>
  <c r="C40" i="7"/>
  <c r="C41" i="7"/>
  <c r="C42" i="7"/>
  <c r="C43" i="7"/>
  <c r="C44" i="7"/>
  <c r="C45" i="7"/>
  <c r="C46" i="7"/>
  <c r="W41" i="7" s="1"/>
  <c r="C47" i="7"/>
  <c r="W42" i="7" s="1"/>
  <c r="C48" i="7"/>
  <c r="B33" i="7"/>
  <c r="B34" i="7"/>
  <c r="B35" i="7"/>
  <c r="B36" i="7"/>
  <c r="V9" i="7" s="1"/>
  <c r="B37" i="7"/>
  <c r="B38" i="7"/>
  <c r="B39" i="7"/>
  <c r="B40" i="7"/>
  <c r="B41" i="7"/>
  <c r="B42" i="7"/>
  <c r="B43" i="7"/>
  <c r="B44" i="7"/>
  <c r="B45" i="7"/>
  <c r="B46" i="7"/>
  <c r="V85" i="7" s="1"/>
  <c r="B47" i="7"/>
  <c r="B48" i="7"/>
  <c r="B49" i="7"/>
  <c r="V62" i="7" l="1"/>
  <c r="AD53" i="7"/>
  <c r="Z52" i="7"/>
  <c r="AH30" i="7"/>
  <c r="AD30" i="7"/>
  <c r="Z38" i="7"/>
  <c r="AD20" i="7"/>
  <c r="Z4" i="7"/>
  <c r="AE7" i="7"/>
  <c r="AA7" i="7"/>
  <c r="AE34" i="7"/>
  <c r="AA56" i="7"/>
  <c r="AH72" i="7"/>
  <c r="AD72" i="7"/>
  <c r="AH4" i="7"/>
  <c r="AD4" i="7"/>
  <c r="Y16" i="7"/>
  <c r="V52" i="7"/>
  <c r="V51" i="7"/>
  <c r="AH37" i="7"/>
  <c r="AD37" i="7"/>
  <c r="Z37" i="7"/>
  <c r="AH11" i="7"/>
  <c r="AD11" i="7"/>
  <c r="Z11" i="7"/>
  <c r="AH29" i="7"/>
  <c r="AD29" i="7"/>
  <c r="Z29" i="7"/>
  <c r="AH25" i="7"/>
  <c r="AD25" i="7"/>
  <c r="Z25" i="7"/>
  <c r="V17" i="7"/>
  <c r="AF4" i="7"/>
  <c r="AB12" i="7"/>
  <c r="X4" i="7"/>
  <c r="AH20" i="7"/>
  <c r="Z20" i="7"/>
  <c r="AD12" i="7"/>
  <c r="Z30" i="7"/>
  <c r="V84" i="7"/>
  <c r="AE84" i="7"/>
  <c r="AA80" i="7"/>
  <c r="AA57" i="7"/>
  <c r="W57" i="7"/>
  <c r="AE26" i="7"/>
  <c r="AA26" i="7"/>
  <c r="W26" i="7"/>
  <c r="AE16" i="7"/>
  <c r="AA8" i="7"/>
  <c r="W6" i="7"/>
  <c r="AE3" i="7"/>
  <c r="AA3" i="7"/>
  <c r="W3" i="7"/>
  <c r="W15" i="7"/>
  <c r="AB4" i="7"/>
  <c r="AE8" i="7"/>
  <c r="AD38" i="7"/>
  <c r="V7" i="7"/>
  <c r="AF80" i="7"/>
  <c r="X73" i="7"/>
  <c r="AF47" i="7"/>
  <c r="AB53" i="7"/>
  <c r="X61" i="7"/>
  <c r="AF26" i="7"/>
  <c r="X26" i="7"/>
  <c r="V13" i="7"/>
  <c r="W14" i="7"/>
  <c r="AA16" i="7"/>
  <c r="W7" i="7"/>
  <c r="V59" i="7"/>
  <c r="AH69" i="7"/>
  <c r="AD69" i="7"/>
  <c r="Z77" i="7"/>
  <c r="AH59" i="7"/>
  <c r="AD61" i="7"/>
  <c r="Z61" i="7"/>
  <c r="AH26" i="7"/>
  <c r="AD26" i="7"/>
  <c r="Z26" i="7"/>
  <c r="AH8" i="7"/>
  <c r="AD8" i="7"/>
  <c r="Z8" i="7"/>
  <c r="V21" i="7"/>
  <c r="V5" i="7"/>
  <c r="Z12" i="7"/>
  <c r="AH12" i="7"/>
  <c r="AH38" i="7"/>
  <c r="Z53" i="7"/>
  <c r="AD52" i="7"/>
  <c r="AA15" i="7"/>
  <c r="AA81" i="7"/>
  <c r="V27" i="7"/>
  <c r="V31" i="7"/>
  <c r="V35" i="7"/>
  <c r="V39" i="7"/>
  <c r="V43" i="7"/>
  <c r="V28" i="7"/>
  <c r="V32" i="7"/>
  <c r="V36" i="7"/>
  <c r="V40" i="7"/>
  <c r="V44" i="7"/>
  <c r="V33" i="7"/>
  <c r="V41" i="7"/>
  <c r="V30" i="7"/>
  <c r="V38" i="7"/>
  <c r="V26" i="7"/>
  <c r="V34" i="7"/>
  <c r="V42" i="7"/>
  <c r="V29" i="7"/>
  <c r="V37" i="7"/>
  <c r="V25" i="7"/>
  <c r="AG70" i="7"/>
  <c r="AG74" i="7"/>
  <c r="AG78" i="7"/>
  <c r="AG82" i="7"/>
  <c r="AG86" i="7"/>
  <c r="AG71" i="7"/>
  <c r="AG75" i="7"/>
  <c r="AG79" i="7"/>
  <c r="AG83" i="7"/>
  <c r="AG87" i="7"/>
  <c r="AG72" i="7"/>
  <c r="AG80" i="7"/>
  <c r="AG88" i="7"/>
  <c r="AG73" i="7"/>
  <c r="AG81" i="7"/>
  <c r="AG69" i="7"/>
  <c r="AG84" i="7"/>
  <c r="AG85" i="7"/>
  <c r="AG76" i="7"/>
  <c r="AG77" i="7"/>
  <c r="AC70" i="7"/>
  <c r="AC74" i="7"/>
  <c r="AC78" i="7"/>
  <c r="AC82" i="7"/>
  <c r="AC86" i="7"/>
  <c r="AC71" i="7"/>
  <c r="AC75" i="7"/>
  <c r="AC79" i="7"/>
  <c r="AC83" i="7"/>
  <c r="AC87" i="7"/>
  <c r="AC72" i="7"/>
  <c r="AC80" i="7"/>
  <c r="AC88" i="7"/>
  <c r="AC73" i="7"/>
  <c r="AC81" i="7"/>
  <c r="AC69" i="7"/>
  <c r="AC76" i="7"/>
  <c r="AC77" i="7"/>
  <c r="AC84" i="7"/>
  <c r="AC85" i="7"/>
  <c r="Y70" i="7"/>
  <c r="Y74" i="7"/>
  <c r="Y78" i="7"/>
  <c r="Y82" i="7"/>
  <c r="Y86" i="7"/>
  <c r="Y71" i="7"/>
  <c r="Y75" i="7"/>
  <c r="Y79" i="7"/>
  <c r="Y83" i="7"/>
  <c r="Y87" i="7"/>
  <c r="Y72" i="7"/>
  <c r="Y80" i="7"/>
  <c r="Y88" i="7"/>
  <c r="Y73" i="7"/>
  <c r="Y81" i="7"/>
  <c r="Y69" i="7"/>
  <c r="Y84" i="7"/>
  <c r="Y85" i="7"/>
  <c r="Y76" i="7"/>
  <c r="Y77" i="7"/>
  <c r="AG48" i="7"/>
  <c r="AG52" i="7"/>
  <c r="AG56" i="7"/>
  <c r="AG60" i="7"/>
  <c r="AG64" i="7"/>
  <c r="AG49" i="7"/>
  <c r="AG53" i="7"/>
  <c r="AG57" i="7"/>
  <c r="AG61" i="7"/>
  <c r="AG65" i="7"/>
  <c r="AG50" i="7"/>
  <c r="AG58" i="7"/>
  <c r="AG66" i="7"/>
  <c r="AG51" i="7"/>
  <c r="AG59" i="7"/>
  <c r="AG47" i="7"/>
  <c r="AG62" i="7"/>
  <c r="AG63" i="7"/>
  <c r="AG54" i="7"/>
  <c r="AG55" i="7"/>
  <c r="AC50" i="7"/>
  <c r="AC54" i="7"/>
  <c r="AC58" i="7"/>
  <c r="AC62" i="7"/>
  <c r="AC66" i="7"/>
  <c r="AC51" i="7"/>
  <c r="AC55" i="7"/>
  <c r="AC59" i="7"/>
  <c r="AC63" i="7"/>
  <c r="AC47" i="7"/>
  <c r="AC52" i="7"/>
  <c r="AC60" i="7"/>
  <c r="AC53" i="7"/>
  <c r="AC61" i="7"/>
  <c r="AC56" i="7"/>
  <c r="AC57" i="7"/>
  <c r="AC48" i="7"/>
  <c r="AC64" i="7"/>
  <c r="AC49" i="7"/>
  <c r="AC65" i="7"/>
  <c r="Y50" i="7"/>
  <c r="Y54" i="7"/>
  <c r="Y58" i="7"/>
  <c r="Y62" i="7"/>
  <c r="Y66" i="7"/>
  <c r="Y51" i="7"/>
  <c r="Y55" i="7"/>
  <c r="Y59" i="7"/>
  <c r="Y63" i="7"/>
  <c r="Y47" i="7"/>
  <c r="Y52" i="7"/>
  <c r="Y60" i="7"/>
  <c r="Y53" i="7"/>
  <c r="Y61" i="7"/>
  <c r="Y56" i="7"/>
  <c r="Y57" i="7"/>
  <c r="Y48" i="7"/>
  <c r="Y64" i="7"/>
  <c r="Y49" i="7"/>
  <c r="Y65" i="7"/>
  <c r="AG27" i="7"/>
  <c r="AG31" i="7"/>
  <c r="AG35" i="7"/>
  <c r="AG39" i="7"/>
  <c r="AG43" i="7"/>
  <c r="AG28" i="7"/>
  <c r="AG32" i="7"/>
  <c r="AG36" i="7"/>
  <c r="AG40" i="7"/>
  <c r="AG44" i="7"/>
  <c r="AG29" i="7"/>
  <c r="AG37" i="7"/>
  <c r="AG25" i="7"/>
  <c r="AG30" i="7"/>
  <c r="AG38" i="7"/>
  <c r="AG33" i="7"/>
  <c r="AG41" i="7"/>
  <c r="AG26" i="7"/>
  <c r="AG34" i="7"/>
  <c r="AG42" i="7"/>
  <c r="AC27" i="7"/>
  <c r="AC31" i="7"/>
  <c r="AC35" i="7"/>
  <c r="AC39" i="7"/>
  <c r="AC43" i="7"/>
  <c r="AC28" i="7"/>
  <c r="AC32" i="7"/>
  <c r="AC36" i="7"/>
  <c r="AC40" i="7"/>
  <c r="AC44" i="7"/>
  <c r="AC29" i="7"/>
  <c r="AC37" i="7"/>
  <c r="AC25" i="7"/>
  <c r="AC30" i="7"/>
  <c r="AC38" i="7"/>
  <c r="AC33" i="7"/>
  <c r="AC41" i="7"/>
  <c r="AC26" i="7"/>
  <c r="AC34" i="7"/>
  <c r="AC42" i="7"/>
  <c r="Y27" i="7"/>
  <c r="Y31" i="7"/>
  <c r="Y35" i="7"/>
  <c r="Y39" i="7"/>
  <c r="Y43" i="7"/>
  <c r="Y28" i="7"/>
  <c r="Y32" i="7"/>
  <c r="Y36" i="7"/>
  <c r="Y40" i="7"/>
  <c r="Y44" i="7"/>
  <c r="Y29" i="7"/>
  <c r="Y37" i="7"/>
  <c r="Y25" i="7"/>
  <c r="Y34" i="7"/>
  <c r="Y42" i="7"/>
  <c r="Y30" i="7"/>
  <c r="Y38" i="7"/>
  <c r="Y33" i="7"/>
  <c r="Y41" i="7"/>
  <c r="Y26" i="7"/>
  <c r="AG5" i="7"/>
  <c r="AG9" i="7"/>
  <c r="AG13" i="7"/>
  <c r="AG17" i="7"/>
  <c r="AG21" i="7"/>
  <c r="AG6" i="7"/>
  <c r="AG10" i="7"/>
  <c r="AG14" i="7"/>
  <c r="AG18" i="7"/>
  <c r="AG22" i="7"/>
  <c r="AG11" i="7"/>
  <c r="AG19" i="7"/>
  <c r="AG8" i="7"/>
  <c r="AG16" i="7"/>
  <c r="AG4" i="7"/>
  <c r="AG12" i="7"/>
  <c r="AG20" i="7"/>
  <c r="AG7" i="7"/>
  <c r="AG15" i="7"/>
  <c r="AG3" i="7"/>
  <c r="AC5" i="7"/>
  <c r="AC9" i="7"/>
  <c r="AC13" i="7"/>
  <c r="AC17" i="7"/>
  <c r="AC21" i="7"/>
  <c r="AC6" i="7"/>
  <c r="AC10" i="7"/>
  <c r="AC14" i="7"/>
  <c r="AC18" i="7"/>
  <c r="AC22" i="7"/>
  <c r="AC11" i="7"/>
  <c r="AC19" i="7"/>
  <c r="AC15" i="7"/>
  <c r="AC4" i="7"/>
  <c r="AC12" i="7"/>
  <c r="AC20" i="7"/>
  <c r="AC7" i="7"/>
  <c r="AC3" i="7"/>
  <c r="Y5" i="7"/>
  <c r="Y9" i="7"/>
  <c r="Y13" i="7"/>
  <c r="Y17" i="7"/>
  <c r="Y21" i="7"/>
  <c r="Y6" i="7"/>
  <c r="Y10" i="7"/>
  <c r="Y14" i="7"/>
  <c r="Y18" i="7"/>
  <c r="Y22" i="7"/>
  <c r="Y11" i="7"/>
  <c r="Y19" i="7"/>
  <c r="Y7" i="7"/>
  <c r="Y3" i="7"/>
  <c r="Y4" i="7"/>
  <c r="Y12" i="7"/>
  <c r="Y20" i="7"/>
  <c r="Y15" i="7"/>
  <c r="Y8" i="7"/>
  <c r="W34" i="7"/>
  <c r="W56" i="7"/>
  <c r="AB30" i="7"/>
  <c r="AB8" i="7"/>
  <c r="X8" i="7"/>
  <c r="AC16" i="7"/>
  <c r="AE41" i="7"/>
  <c r="AE85" i="7"/>
  <c r="AC8" i="7"/>
  <c r="AA34" i="7"/>
  <c r="AB38" i="7"/>
  <c r="AF38" i="7"/>
  <c r="AF30" i="7"/>
  <c r="V63" i="7"/>
  <c r="AB61" i="7"/>
  <c r="AH73" i="7"/>
  <c r="AF81" i="7"/>
  <c r="X69" i="7"/>
  <c r="AD73" i="7"/>
  <c r="X88" i="7"/>
  <c r="AB70" i="7"/>
  <c r="AB74" i="7"/>
  <c r="AB78" i="7"/>
  <c r="AB82" i="7"/>
  <c r="AB86" i="7"/>
  <c r="AB71" i="7"/>
  <c r="AB75" i="7"/>
  <c r="AB79" i="7"/>
  <c r="AB83" i="7"/>
  <c r="AB87" i="7"/>
  <c r="AB76" i="7"/>
  <c r="AB84" i="7"/>
  <c r="AB77" i="7"/>
  <c r="AB85" i="7"/>
  <c r="AB72" i="7"/>
  <c r="AB88" i="7"/>
  <c r="AB73" i="7"/>
  <c r="AB69" i="7"/>
  <c r="AF48" i="7"/>
  <c r="AF52" i="7"/>
  <c r="AF56" i="7"/>
  <c r="AF60" i="7"/>
  <c r="AF64" i="7"/>
  <c r="AF49" i="7"/>
  <c r="AF53" i="7"/>
  <c r="AF57" i="7"/>
  <c r="AF61" i="7"/>
  <c r="AF65" i="7"/>
  <c r="AF54" i="7"/>
  <c r="AF62" i="7"/>
  <c r="AF55" i="7"/>
  <c r="AF63" i="7"/>
  <c r="AF58" i="7"/>
  <c r="AF59" i="7"/>
  <c r="X50" i="7"/>
  <c r="X54" i="7"/>
  <c r="X58" i="7"/>
  <c r="X62" i="7"/>
  <c r="X66" i="7"/>
  <c r="X51" i="7"/>
  <c r="X55" i="7"/>
  <c r="X59" i="7"/>
  <c r="X63" i="7"/>
  <c r="X47" i="7"/>
  <c r="X48" i="7"/>
  <c r="X56" i="7"/>
  <c r="X64" i="7"/>
  <c r="X49" i="7"/>
  <c r="X57" i="7"/>
  <c r="X65" i="7"/>
  <c r="AB27" i="7"/>
  <c r="AB31" i="7"/>
  <c r="AB35" i="7"/>
  <c r="AB39" i="7"/>
  <c r="AB43" i="7"/>
  <c r="AB28" i="7"/>
  <c r="AB32" i="7"/>
  <c r="AB36" i="7"/>
  <c r="AB40" i="7"/>
  <c r="AB44" i="7"/>
  <c r="AF5" i="7"/>
  <c r="AF9" i="7"/>
  <c r="AF13" i="7"/>
  <c r="AF17" i="7"/>
  <c r="AF21" i="7"/>
  <c r="AF6" i="7"/>
  <c r="AF10" i="7"/>
  <c r="AF14" i="7"/>
  <c r="AF18" i="7"/>
  <c r="AF22" i="7"/>
  <c r="V16" i="7"/>
  <c r="V12" i="7"/>
  <c r="V8" i="7"/>
  <c r="X19" i="7"/>
  <c r="X11" i="7"/>
  <c r="AB19" i="7"/>
  <c r="AB11" i="7"/>
  <c r="AF19" i="7"/>
  <c r="AF11" i="7"/>
  <c r="X25" i="7"/>
  <c r="X37" i="7"/>
  <c r="X29" i="7"/>
  <c r="AB25" i="7"/>
  <c r="AB37" i="7"/>
  <c r="AB29" i="7"/>
  <c r="AF25" i="7"/>
  <c r="AF37" i="7"/>
  <c r="AF29" i="7"/>
  <c r="X60" i="7"/>
  <c r="AB60" i="7"/>
  <c r="AF66" i="7"/>
  <c r="V70" i="7"/>
  <c r="V74" i="7"/>
  <c r="V78" i="7"/>
  <c r="V82" i="7"/>
  <c r="V86" i="7"/>
  <c r="V71" i="7"/>
  <c r="V75" i="7"/>
  <c r="V79" i="7"/>
  <c r="V83" i="7"/>
  <c r="V87" i="7"/>
  <c r="V72" i="7"/>
  <c r="V80" i="7"/>
  <c r="V88" i="7"/>
  <c r="V73" i="7"/>
  <c r="V81" i="7"/>
  <c r="V69" i="7"/>
  <c r="V76" i="7"/>
  <c r="V77" i="7"/>
  <c r="AE70" i="7"/>
  <c r="AE74" i="7"/>
  <c r="AE78" i="7"/>
  <c r="AE82" i="7"/>
  <c r="AE86" i="7"/>
  <c r="AE71" i="7"/>
  <c r="AE75" i="7"/>
  <c r="AE79" i="7"/>
  <c r="AE83" i="7"/>
  <c r="AE87" i="7"/>
  <c r="AE72" i="7"/>
  <c r="AE80" i="7"/>
  <c r="AE88" i="7"/>
  <c r="AE73" i="7"/>
  <c r="AE81" i="7"/>
  <c r="AE69" i="7"/>
  <c r="AE76" i="7"/>
  <c r="AE77" i="7"/>
  <c r="AA70" i="7"/>
  <c r="AA74" i="7"/>
  <c r="AA78" i="7"/>
  <c r="AA82" i="7"/>
  <c r="AA86" i="7"/>
  <c r="AA71" i="7"/>
  <c r="AA75" i="7"/>
  <c r="AA79" i="7"/>
  <c r="AA83" i="7"/>
  <c r="AA87" i="7"/>
  <c r="AA76" i="7"/>
  <c r="AA84" i="7"/>
  <c r="AA77" i="7"/>
  <c r="AA85" i="7"/>
  <c r="AA72" i="7"/>
  <c r="AA88" i="7"/>
  <c r="AA73" i="7"/>
  <c r="AA69" i="7"/>
  <c r="W70" i="7"/>
  <c r="W74" i="7"/>
  <c r="W78" i="7"/>
  <c r="W82" i="7"/>
  <c r="W86" i="7"/>
  <c r="W71" i="7"/>
  <c r="W75" i="7"/>
  <c r="W79" i="7"/>
  <c r="W83" i="7"/>
  <c r="W87" i="7"/>
  <c r="W72" i="7"/>
  <c r="W80" i="7"/>
  <c r="W88" i="7"/>
  <c r="W73" i="7"/>
  <c r="W81" i="7"/>
  <c r="W69" i="7"/>
  <c r="W76" i="7"/>
  <c r="W77" i="7"/>
  <c r="AE48" i="7"/>
  <c r="AE52" i="7"/>
  <c r="AE56" i="7"/>
  <c r="AE60" i="7"/>
  <c r="AE64" i="7"/>
  <c r="AE49" i="7"/>
  <c r="AE53" i="7"/>
  <c r="AE57" i="7"/>
  <c r="AE61" i="7"/>
  <c r="AE65" i="7"/>
  <c r="AE50" i="7"/>
  <c r="AE58" i="7"/>
  <c r="AE66" i="7"/>
  <c r="AE51" i="7"/>
  <c r="AE59" i="7"/>
  <c r="AE47" i="7"/>
  <c r="AE54" i="7"/>
  <c r="AE55" i="7"/>
  <c r="AA50" i="7"/>
  <c r="AA54" i="7"/>
  <c r="AA58" i="7"/>
  <c r="AA62" i="7"/>
  <c r="AA66" i="7"/>
  <c r="AA51" i="7"/>
  <c r="AA55" i="7"/>
  <c r="AA59" i="7"/>
  <c r="AA63" i="7"/>
  <c r="AA47" i="7"/>
  <c r="AA52" i="7"/>
  <c r="AA60" i="7"/>
  <c r="AA53" i="7"/>
  <c r="AA61" i="7"/>
  <c r="W50" i="7"/>
  <c r="W54" i="7"/>
  <c r="W58" i="7"/>
  <c r="W62" i="7"/>
  <c r="W66" i="7"/>
  <c r="W51" i="7"/>
  <c r="W55" i="7"/>
  <c r="W59" i="7"/>
  <c r="W63" i="7"/>
  <c r="W47" i="7"/>
  <c r="W52" i="7"/>
  <c r="W60" i="7"/>
  <c r="W53" i="7"/>
  <c r="W61" i="7"/>
  <c r="AE27" i="7"/>
  <c r="AE31" i="7"/>
  <c r="AE35" i="7"/>
  <c r="AE39" i="7"/>
  <c r="AE43" i="7"/>
  <c r="AE28" i="7"/>
  <c r="AE32" i="7"/>
  <c r="AE36" i="7"/>
  <c r="AE40" i="7"/>
  <c r="AE44" i="7"/>
  <c r="AA27" i="7"/>
  <c r="AA31" i="7"/>
  <c r="AA35" i="7"/>
  <c r="AA39" i="7"/>
  <c r="AA43" i="7"/>
  <c r="AA28" i="7"/>
  <c r="AA32" i="7"/>
  <c r="AA36" i="7"/>
  <c r="AA40" i="7"/>
  <c r="AA44" i="7"/>
  <c r="W27" i="7"/>
  <c r="W31" i="7"/>
  <c r="W35" i="7"/>
  <c r="W39" i="7"/>
  <c r="W43" i="7"/>
  <c r="W28" i="7"/>
  <c r="W32" i="7"/>
  <c r="W36" i="7"/>
  <c r="W40" i="7"/>
  <c r="W44" i="7"/>
  <c r="AE5" i="7"/>
  <c r="AE9" i="7"/>
  <c r="AE13" i="7"/>
  <c r="AE17" i="7"/>
  <c r="AE21" i="7"/>
  <c r="AE6" i="7"/>
  <c r="AE10" i="7"/>
  <c r="AE14" i="7"/>
  <c r="AE18" i="7"/>
  <c r="AE22" i="7"/>
  <c r="AA5" i="7"/>
  <c r="AA9" i="7"/>
  <c r="AA13" i="7"/>
  <c r="AA17" i="7"/>
  <c r="AA21" i="7"/>
  <c r="AA6" i="7"/>
  <c r="AA10" i="7"/>
  <c r="AA14" i="7"/>
  <c r="AA18" i="7"/>
  <c r="AA22" i="7"/>
  <c r="W4" i="7"/>
  <c r="W8" i="7"/>
  <c r="W12" i="7"/>
  <c r="W16" i="7"/>
  <c r="W20" i="7"/>
  <c r="W5" i="7"/>
  <c r="W9" i="7"/>
  <c r="W13" i="7"/>
  <c r="W17" i="7"/>
  <c r="W21" i="7"/>
  <c r="V19" i="7"/>
  <c r="V15" i="7"/>
  <c r="V11" i="7"/>
  <c r="W19" i="7"/>
  <c r="W11" i="7"/>
  <c r="W22" i="7"/>
  <c r="X16" i="7"/>
  <c r="Z16" i="7"/>
  <c r="AA20" i="7"/>
  <c r="AA12" i="7"/>
  <c r="AA4" i="7"/>
  <c r="AB16" i="7"/>
  <c r="AD16" i="7"/>
  <c r="AE20" i="7"/>
  <c r="AE12" i="7"/>
  <c r="AE4" i="7"/>
  <c r="AF16" i="7"/>
  <c r="AF8" i="7"/>
  <c r="AH16" i="7"/>
  <c r="W38" i="7"/>
  <c r="W30" i="7"/>
  <c r="X42" i="7"/>
  <c r="X34" i="7"/>
  <c r="Z42" i="7"/>
  <c r="Z34" i="7"/>
  <c r="AA38" i="7"/>
  <c r="AA30" i="7"/>
  <c r="AB42" i="7"/>
  <c r="AB34" i="7"/>
  <c r="AB26" i="7"/>
  <c r="AD42" i="7"/>
  <c r="AD34" i="7"/>
  <c r="AE38" i="7"/>
  <c r="AE30" i="7"/>
  <c r="AF42" i="7"/>
  <c r="AF34" i="7"/>
  <c r="AH42" i="7"/>
  <c r="AH34" i="7"/>
  <c r="W65" i="7"/>
  <c r="W49" i="7"/>
  <c r="X53" i="7"/>
  <c r="AA65" i="7"/>
  <c r="AA49" i="7"/>
  <c r="AE63" i="7"/>
  <c r="AF51" i="7"/>
  <c r="W85" i="7"/>
  <c r="AB81" i="7"/>
  <c r="V3" i="7"/>
  <c r="V4" i="7"/>
  <c r="AF70" i="7"/>
  <c r="AF74" i="7"/>
  <c r="AF78" i="7"/>
  <c r="AF82" i="7"/>
  <c r="AF86" i="7"/>
  <c r="AF71" i="7"/>
  <c r="AF75" i="7"/>
  <c r="AF79" i="7"/>
  <c r="AF83" i="7"/>
  <c r="AF87" i="7"/>
  <c r="AF76" i="7"/>
  <c r="AF84" i="7"/>
  <c r="AF77" i="7"/>
  <c r="AF85" i="7"/>
  <c r="AF72" i="7"/>
  <c r="AF88" i="7"/>
  <c r="AF73" i="7"/>
  <c r="AF69" i="7"/>
  <c r="X70" i="7"/>
  <c r="X74" i="7"/>
  <c r="X78" i="7"/>
  <c r="X82" i="7"/>
  <c r="X86" i="7"/>
  <c r="X71" i="7"/>
  <c r="X75" i="7"/>
  <c r="X79" i="7"/>
  <c r="X83" i="7"/>
  <c r="X87" i="7"/>
  <c r="X76" i="7"/>
  <c r="X84" i="7"/>
  <c r="X77" i="7"/>
  <c r="X85" i="7"/>
  <c r="X80" i="7"/>
  <c r="X81" i="7"/>
  <c r="AB50" i="7"/>
  <c r="AB54" i="7"/>
  <c r="AB58" i="7"/>
  <c r="AB62" i="7"/>
  <c r="AB66" i="7"/>
  <c r="AB51" i="7"/>
  <c r="AB55" i="7"/>
  <c r="AB59" i="7"/>
  <c r="AB63" i="7"/>
  <c r="AB47" i="7"/>
  <c r="AB48" i="7"/>
  <c r="AB56" i="7"/>
  <c r="AB64" i="7"/>
  <c r="AB49" i="7"/>
  <c r="AB57" i="7"/>
  <c r="AB65" i="7"/>
  <c r="AF27" i="7"/>
  <c r="AF31" i="7"/>
  <c r="AF35" i="7"/>
  <c r="AF39" i="7"/>
  <c r="AF43" i="7"/>
  <c r="AF28" i="7"/>
  <c r="AF32" i="7"/>
  <c r="AF36" i="7"/>
  <c r="AF40" i="7"/>
  <c r="AF44" i="7"/>
  <c r="X27" i="7"/>
  <c r="X31" i="7"/>
  <c r="X35" i="7"/>
  <c r="X39" i="7"/>
  <c r="X43" i="7"/>
  <c r="X28" i="7"/>
  <c r="X32" i="7"/>
  <c r="X36" i="7"/>
  <c r="X40" i="7"/>
  <c r="X44" i="7"/>
  <c r="AB5" i="7"/>
  <c r="AB9" i="7"/>
  <c r="AB13" i="7"/>
  <c r="AB17" i="7"/>
  <c r="AB21" i="7"/>
  <c r="AB6" i="7"/>
  <c r="AB10" i="7"/>
  <c r="AB14" i="7"/>
  <c r="AB18" i="7"/>
  <c r="AB22" i="7"/>
  <c r="X5" i="7"/>
  <c r="X9" i="7"/>
  <c r="X13" i="7"/>
  <c r="X17" i="7"/>
  <c r="X21" i="7"/>
  <c r="X6" i="7"/>
  <c r="X10" i="7"/>
  <c r="X14" i="7"/>
  <c r="X18" i="7"/>
  <c r="X22" i="7"/>
  <c r="V20" i="7"/>
  <c r="V49" i="7"/>
  <c r="V53" i="7"/>
  <c r="V57" i="7"/>
  <c r="V50" i="7"/>
  <c r="V54" i="7"/>
  <c r="V47" i="7"/>
  <c r="V55" i="7"/>
  <c r="V60" i="7"/>
  <c r="V64" i="7"/>
  <c r="V48" i="7"/>
  <c r="V56" i="7"/>
  <c r="V61" i="7"/>
  <c r="V65" i="7"/>
  <c r="AH70" i="7"/>
  <c r="AH74" i="7"/>
  <c r="AH78" i="7"/>
  <c r="AH82" i="7"/>
  <c r="AH86" i="7"/>
  <c r="AH71" i="7"/>
  <c r="AH75" i="7"/>
  <c r="AH79" i="7"/>
  <c r="AH83" i="7"/>
  <c r="AH87" i="7"/>
  <c r="AH76" i="7"/>
  <c r="AH84" i="7"/>
  <c r="AH77" i="7"/>
  <c r="AH85" i="7"/>
  <c r="AH80" i="7"/>
  <c r="AH81" i="7"/>
  <c r="AD70" i="7"/>
  <c r="AD74" i="7"/>
  <c r="AD78" i="7"/>
  <c r="AD82" i="7"/>
  <c r="AD86" i="7"/>
  <c r="AD71" i="7"/>
  <c r="AD75" i="7"/>
  <c r="AD79" i="7"/>
  <c r="AD83" i="7"/>
  <c r="AD87" i="7"/>
  <c r="AD76" i="7"/>
  <c r="AD84" i="7"/>
  <c r="AD77" i="7"/>
  <c r="AD85" i="7"/>
  <c r="AD80" i="7"/>
  <c r="AD81" i="7"/>
  <c r="Z70" i="7"/>
  <c r="Z74" i="7"/>
  <c r="Z78" i="7"/>
  <c r="Z82" i="7"/>
  <c r="Z86" i="7"/>
  <c r="Z71" i="7"/>
  <c r="Z75" i="7"/>
  <c r="Z79" i="7"/>
  <c r="Z83" i="7"/>
  <c r="Z87" i="7"/>
  <c r="Z72" i="7"/>
  <c r="Z80" i="7"/>
  <c r="Z88" i="7"/>
  <c r="Z73" i="7"/>
  <c r="Z81" i="7"/>
  <c r="Z69" i="7"/>
  <c r="Z84" i="7"/>
  <c r="Z85" i="7"/>
  <c r="AH48" i="7"/>
  <c r="AH52" i="7"/>
  <c r="AH56" i="7"/>
  <c r="AH60" i="7"/>
  <c r="AH64" i="7"/>
  <c r="AH49" i="7"/>
  <c r="AH53" i="7"/>
  <c r="AH57" i="7"/>
  <c r="AH61" i="7"/>
  <c r="AH65" i="7"/>
  <c r="AH54" i="7"/>
  <c r="AH62" i="7"/>
  <c r="AH55" i="7"/>
  <c r="AH63" i="7"/>
  <c r="AH50" i="7"/>
  <c r="AH66" i="7"/>
  <c r="AH51" i="7"/>
  <c r="AH47" i="7"/>
  <c r="AD50" i="7"/>
  <c r="AD54" i="7"/>
  <c r="AD58" i="7"/>
  <c r="AD62" i="7"/>
  <c r="AD66" i="7"/>
  <c r="AD51" i="7"/>
  <c r="AD55" i="7"/>
  <c r="AD59" i="7"/>
  <c r="AD63" i="7"/>
  <c r="AD47" i="7"/>
  <c r="AD48" i="7"/>
  <c r="AD56" i="7"/>
  <c r="AD64" i="7"/>
  <c r="AD49" i="7"/>
  <c r="AD57" i="7"/>
  <c r="AD65" i="7"/>
  <c r="Z50" i="7"/>
  <c r="Z54" i="7"/>
  <c r="Z58" i="7"/>
  <c r="Z62" i="7"/>
  <c r="Z66" i="7"/>
  <c r="Z51" i="7"/>
  <c r="Z55" i="7"/>
  <c r="Z59" i="7"/>
  <c r="Z63" i="7"/>
  <c r="Z47" i="7"/>
  <c r="Z48" i="7"/>
  <c r="Z56" i="7"/>
  <c r="Z64" i="7"/>
  <c r="Z49" i="7"/>
  <c r="Z57" i="7"/>
  <c r="Z65" i="7"/>
  <c r="AH27" i="7"/>
  <c r="AH31" i="7"/>
  <c r="AH35" i="7"/>
  <c r="AH39" i="7"/>
  <c r="AH43" i="7"/>
  <c r="AH28" i="7"/>
  <c r="AH32" i="7"/>
  <c r="AH36" i="7"/>
  <c r="AH40" i="7"/>
  <c r="AH44" i="7"/>
  <c r="AD27" i="7"/>
  <c r="AD31" i="7"/>
  <c r="AD35" i="7"/>
  <c r="AD39" i="7"/>
  <c r="AD43" i="7"/>
  <c r="AD28" i="7"/>
  <c r="AD32" i="7"/>
  <c r="AD36" i="7"/>
  <c r="AD40" i="7"/>
  <c r="AD44" i="7"/>
  <c r="Z27" i="7"/>
  <c r="Z31" i="7"/>
  <c r="Z35" i="7"/>
  <c r="Z39" i="7"/>
  <c r="Z43" i="7"/>
  <c r="Z28" i="7"/>
  <c r="Z32" i="7"/>
  <c r="Z36" i="7"/>
  <c r="Z40" i="7"/>
  <c r="Z44" i="7"/>
  <c r="AH5" i="7"/>
  <c r="AH9" i="7"/>
  <c r="AH13" i="7"/>
  <c r="AH17" i="7"/>
  <c r="AH21" i="7"/>
  <c r="AH6" i="7"/>
  <c r="AH10" i="7"/>
  <c r="AH14" i="7"/>
  <c r="AH18" i="7"/>
  <c r="AH22" i="7"/>
  <c r="AD5" i="7"/>
  <c r="AD9" i="7"/>
  <c r="AD13" i="7"/>
  <c r="AD17" i="7"/>
  <c r="AD21" i="7"/>
  <c r="AD6" i="7"/>
  <c r="AD10" i="7"/>
  <c r="AD14" i="7"/>
  <c r="AD18" i="7"/>
  <c r="AD22" i="7"/>
  <c r="Z5" i="7"/>
  <c r="Z9" i="7"/>
  <c r="Z13" i="7"/>
  <c r="Z17" i="7"/>
  <c r="Z21" i="7"/>
  <c r="Z6" i="7"/>
  <c r="Z10" i="7"/>
  <c r="Z14" i="7"/>
  <c r="Z18" i="7"/>
  <c r="Z22" i="7"/>
  <c r="V22" i="7"/>
  <c r="V18" i="7"/>
  <c r="V14" i="7"/>
  <c r="V10" i="7"/>
  <c r="V6" i="7"/>
  <c r="W18" i="7"/>
  <c r="W10" i="7"/>
  <c r="X3" i="7"/>
  <c r="X15" i="7"/>
  <c r="X7" i="7"/>
  <c r="Z3" i="7"/>
  <c r="Z15" i="7"/>
  <c r="Z7" i="7"/>
  <c r="AA19" i="7"/>
  <c r="AA11" i="7"/>
  <c r="AB3" i="7"/>
  <c r="AB15" i="7"/>
  <c r="AB7" i="7"/>
  <c r="AD3" i="7"/>
  <c r="AD15" i="7"/>
  <c r="AD7" i="7"/>
  <c r="AE19" i="7"/>
  <c r="AE11" i="7"/>
  <c r="AF3" i="7"/>
  <c r="AF15" i="7"/>
  <c r="AF7" i="7"/>
  <c r="AH3" i="7"/>
  <c r="AH15" i="7"/>
  <c r="AH7" i="7"/>
  <c r="W25" i="7"/>
  <c r="W37" i="7"/>
  <c r="W29" i="7"/>
  <c r="X41" i="7"/>
  <c r="X33" i="7"/>
  <c r="Z41" i="7"/>
  <c r="Z33" i="7"/>
  <c r="AA25" i="7"/>
  <c r="AA37" i="7"/>
  <c r="AA29" i="7"/>
  <c r="AB41" i="7"/>
  <c r="AB33" i="7"/>
  <c r="AD41" i="7"/>
  <c r="AD33" i="7"/>
  <c r="AE25" i="7"/>
  <c r="AE37" i="7"/>
  <c r="AE29" i="7"/>
  <c r="AF41" i="7"/>
  <c r="AF33" i="7"/>
  <c r="AH41" i="7"/>
  <c r="AH33" i="7"/>
  <c r="V66" i="7"/>
  <c r="V58" i="7"/>
  <c r="W64" i="7"/>
  <c r="W48" i="7"/>
  <c r="X52" i="7"/>
  <c r="Z60" i="7"/>
  <c r="AA64" i="7"/>
  <c r="AA48" i="7"/>
  <c r="AB52" i="7"/>
  <c r="AD60" i="7"/>
  <c r="AE62" i="7"/>
  <c r="AF50" i="7"/>
  <c r="AH58" i="7"/>
  <c r="AH88" i="7"/>
  <c r="W84" i="7"/>
  <c r="X72" i="7"/>
  <c r="AB80" i="7"/>
  <c r="AD88" i="7"/>
  <c r="Z76" i="7"/>
  <c r="V3" i="6"/>
  <c r="O114" i="5" l="1"/>
  <c r="O115" i="5"/>
  <c r="O116" i="5"/>
  <c r="O117" i="5"/>
  <c r="O118" i="5"/>
  <c r="O119" i="5"/>
  <c r="O113" i="5"/>
  <c r="N114" i="5"/>
  <c r="N115" i="5"/>
  <c r="N116" i="5"/>
  <c r="N117" i="5"/>
  <c r="N118" i="5"/>
  <c r="N119" i="5"/>
  <c r="N113" i="5"/>
  <c r="M114" i="5"/>
  <c r="M115" i="5"/>
  <c r="M116" i="5"/>
  <c r="M117" i="5"/>
  <c r="M118" i="5"/>
  <c r="M119" i="5"/>
  <c r="M113" i="5"/>
  <c r="L113" i="5"/>
  <c r="L114" i="5"/>
  <c r="L115" i="5"/>
  <c r="L116" i="5"/>
  <c r="L117" i="5"/>
  <c r="L118" i="5"/>
  <c r="L119" i="5"/>
  <c r="H114" i="5"/>
  <c r="H115" i="5"/>
  <c r="H116" i="5"/>
  <c r="H117" i="5"/>
  <c r="H118" i="5"/>
  <c r="H119" i="5"/>
  <c r="H113" i="5"/>
  <c r="G114" i="5"/>
  <c r="G115" i="5"/>
  <c r="G116" i="5"/>
  <c r="G117" i="5"/>
  <c r="G118" i="5"/>
  <c r="G119" i="5"/>
  <c r="G113" i="5"/>
  <c r="F114" i="5"/>
  <c r="F115" i="5"/>
  <c r="F116" i="5"/>
  <c r="F117" i="5"/>
  <c r="F118" i="5"/>
  <c r="F119" i="5"/>
  <c r="F113" i="5"/>
  <c r="E113" i="5"/>
  <c r="E114" i="5"/>
  <c r="E115" i="5"/>
  <c r="E116" i="5"/>
  <c r="E117" i="5"/>
  <c r="E118" i="5"/>
  <c r="E119" i="5"/>
  <c r="O103" i="5"/>
  <c r="O104" i="5"/>
  <c r="O105" i="5"/>
  <c r="O106" i="5"/>
  <c r="O107" i="5"/>
  <c r="O108" i="5"/>
  <c r="O102" i="5"/>
  <c r="N103" i="5"/>
  <c r="N104" i="5"/>
  <c r="N105" i="5"/>
  <c r="N106" i="5"/>
  <c r="N107" i="5"/>
  <c r="N108" i="5"/>
  <c r="N102" i="5"/>
  <c r="M103" i="5"/>
  <c r="M104" i="5"/>
  <c r="M105" i="5"/>
  <c r="M106" i="5"/>
  <c r="M107" i="5"/>
  <c r="M108" i="5"/>
  <c r="M102" i="5"/>
  <c r="L102" i="5"/>
  <c r="L103" i="5"/>
  <c r="L104" i="5"/>
  <c r="L105" i="5"/>
  <c r="L106" i="5"/>
  <c r="L107" i="5"/>
  <c r="L108" i="5"/>
  <c r="H103" i="5"/>
  <c r="H104" i="5"/>
  <c r="H105" i="5"/>
  <c r="H106" i="5"/>
  <c r="H107" i="5"/>
  <c r="H108" i="5"/>
  <c r="H102" i="5"/>
  <c r="G103" i="5"/>
  <c r="G104" i="5"/>
  <c r="G105" i="5"/>
  <c r="G106" i="5"/>
  <c r="G107" i="5"/>
  <c r="G108" i="5"/>
  <c r="G102" i="5"/>
  <c r="F103" i="5"/>
  <c r="F109" i="5" s="1"/>
  <c r="F104" i="5"/>
  <c r="F105" i="5"/>
  <c r="F106" i="5"/>
  <c r="F107" i="5"/>
  <c r="F108" i="5"/>
  <c r="F102" i="5"/>
  <c r="E102" i="5"/>
  <c r="E91" i="5"/>
  <c r="E103" i="5"/>
  <c r="E104" i="5"/>
  <c r="E105" i="5"/>
  <c r="E106" i="5"/>
  <c r="E107" i="5"/>
  <c r="E108" i="5"/>
  <c r="M120" i="5" l="1"/>
  <c r="N109" i="5"/>
  <c r="N120" i="5"/>
  <c r="O120" i="5"/>
  <c r="G109" i="5"/>
  <c r="R104" i="5" s="1"/>
  <c r="F120" i="5"/>
  <c r="H109" i="5"/>
  <c r="O109" i="5"/>
  <c r="E120" i="5"/>
  <c r="E109" i="5"/>
  <c r="M109" i="5"/>
  <c r="L109" i="5"/>
  <c r="G120" i="5"/>
  <c r="R115" i="5" s="1"/>
  <c r="R114" i="5"/>
  <c r="L120" i="5"/>
  <c r="H120" i="5"/>
  <c r="R116" i="5" s="1"/>
  <c r="R105" i="5"/>
  <c r="R103" i="5"/>
  <c r="O92" i="5"/>
  <c r="O93" i="5"/>
  <c r="O94" i="5"/>
  <c r="O95" i="5"/>
  <c r="O96" i="5"/>
  <c r="O97" i="5"/>
  <c r="O91" i="5"/>
  <c r="N92" i="5"/>
  <c r="N93" i="5"/>
  <c r="N94" i="5"/>
  <c r="N95" i="5"/>
  <c r="N96" i="5"/>
  <c r="N97" i="5"/>
  <c r="N91" i="5"/>
  <c r="M92" i="5"/>
  <c r="M93" i="5"/>
  <c r="M94" i="5"/>
  <c r="M95" i="5"/>
  <c r="M96" i="5"/>
  <c r="M97" i="5"/>
  <c r="M91" i="5"/>
  <c r="L92" i="5"/>
  <c r="L93" i="5"/>
  <c r="L94" i="5"/>
  <c r="L95" i="5"/>
  <c r="L96" i="5"/>
  <c r="L97" i="5"/>
  <c r="L91" i="5"/>
  <c r="H92" i="5"/>
  <c r="H93" i="5"/>
  <c r="H94" i="5"/>
  <c r="H95" i="5"/>
  <c r="H96" i="5"/>
  <c r="H97" i="5"/>
  <c r="H91" i="5"/>
  <c r="G92" i="5"/>
  <c r="G93" i="5"/>
  <c r="G94" i="5"/>
  <c r="G95" i="5"/>
  <c r="G96" i="5"/>
  <c r="G97" i="5"/>
  <c r="G91" i="5"/>
  <c r="F92" i="5"/>
  <c r="F93" i="5"/>
  <c r="F94" i="5"/>
  <c r="F95" i="5"/>
  <c r="F96" i="5"/>
  <c r="F97" i="5"/>
  <c r="F91" i="5"/>
  <c r="E92" i="5"/>
  <c r="E93" i="5"/>
  <c r="E94" i="5"/>
  <c r="E95" i="5"/>
  <c r="E96" i="5"/>
  <c r="E97" i="5"/>
  <c r="O81" i="5"/>
  <c r="O82" i="5"/>
  <c r="O83" i="5"/>
  <c r="O84" i="5"/>
  <c r="O85" i="5"/>
  <c r="O86" i="5"/>
  <c r="O80" i="5"/>
  <c r="N81" i="5"/>
  <c r="N82" i="5"/>
  <c r="N83" i="5"/>
  <c r="N84" i="5"/>
  <c r="N85" i="5"/>
  <c r="N86" i="5"/>
  <c r="N80" i="5"/>
  <c r="M81" i="5"/>
  <c r="M82" i="5"/>
  <c r="M83" i="5"/>
  <c r="M84" i="5"/>
  <c r="M85" i="5"/>
  <c r="M86" i="5"/>
  <c r="M80" i="5"/>
  <c r="L81" i="5"/>
  <c r="L82" i="5"/>
  <c r="L83" i="5"/>
  <c r="L84" i="5"/>
  <c r="L85" i="5"/>
  <c r="L86" i="5"/>
  <c r="L80" i="5"/>
  <c r="H81" i="5"/>
  <c r="H82" i="5"/>
  <c r="H83" i="5"/>
  <c r="H84" i="5"/>
  <c r="H85" i="5"/>
  <c r="H86" i="5"/>
  <c r="H80" i="5"/>
  <c r="G81" i="5"/>
  <c r="G82" i="5"/>
  <c r="G83" i="5"/>
  <c r="G84" i="5"/>
  <c r="G85" i="5"/>
  <c r="G86" i="5"/>
  <c r="G80" i="5"/>
  <c r="F81" i="5"/>
  <c r="F82" i="5"/>
  <c r="F83" i="5"/>
  <c r="F84" i="5"/>
  <c r="F85" i="5"/>
  <c r="F86" i="5"/>
  <c r="F80" i="5"/>
  <c r="E81" i="5"/>
  <c r="E82" i="5"/>
  <c r="E83" i="5"/>
  <c r="E84" i="5"/>
  <c r="E85" i="5"/>
  <c r="E86" i="5"/>
  <c r="E80" i="5"/>
  <c r="N98" i="5" l="1"/>
  <c r="G87" i="5"/>
  <c r="F87" i="5"/>
  <c r="R102" i="5"/>
  <c r="M87" i="5"/>
  <c r="E87" i="5"/>
  <c r="F98" i="5"/>
  <c r="R113" i="5"/>
  <c r="N87" i="5"/>
  <c r="R82" i="5" s="1"/>
  <c r="E98" i="5"/>
  <c r="H98" i="5"/>
  <c r="G98" i="5"/>
  <c r="M98" i="5"/>
  <c r="R92" i="5" s="1"/>
  <c r="O98" i="5"/>
  <c r="L98" i="5"/>
  <c r="R91" i="5" s="1"/>
  <c r="O87" i="5"/>
  <c r="R81" i="5"/>
  <c r="L87" i="5"/>
  <c r="R80" i="5" s="1"/>
  <c r="H87" i="5"/>
  <c r="O69" i="5"/>
  <c r="O70" i="5"/>
  <c r="O71" i="5"/>
  <c r="O72" i="5"/>
  <c r="O73" i="5"/>
  <c r="O74" i="5"/>
  <c r="O68" i="5"/>
  <c r="N69" i="5"/>
  <c r="N70" i="5"/>
  <c r="N71" i="5"/>
  <c r="N72" i="5"/>
  <c r="N73" i="5"/>
  <c r="N74" i="5"/>
  <c r="N68" i="5"/>
  <c r="M69" i="5"/>
  <c r="M70" i="5"/>
  <c r="M71" i="5"/>
  <c r="M72" i="5"/>
  <c r="M73" i="5"/>
  <c r="M74" i="5"/>
  <c r="M68" i="5"/>
  <c r="L68" i="5"/>
  <c r="L69" i="5"/>
  <c r="L70" i="5"/>
  <c r="L71" i="5"/>
  <c r="L72" i="5"/>
  <c r="L73" i="5"/>
  <c r="L74" i="5"/>
  <c r="H69" i="5"/>
  <c r="H70" i="5"/>
  <c r="H71" i="5"/>
  <c r="H72" i="5"/>
  <c r="H73" i="5"/>
  <c r="H74" i="5"/>
  <c r="H68" i="5"/>
  <c r="G69" i="5"/>
  <c r="G70" i="5"/>
  <c r="G71" i="5"/>
  <c r="G72" i="5"/>
  <c r="G73" i="5"/>
  <c r="G74" i="5"/>
  <c r="G68" i="5"/>
  <c r="F69" i="5"/>
  <c r="F70" i="5"/>
  <c r="F71" i="5"/>
  <c r="F72" i="5"/>
  <c r="F73" i="5"/>
  <c r="F74" i="5"/>
  <c r="F68" i="5"/>
  <c r="E68" i="5"/>
  <c r="E69" i="5"/>
  <c r="E70" i="5"/>
  <c r="E71" i="5"/>
  <c r="E72" i="5"/>
  <c r="E73" i="5"/>
  <c r="E74" i="5"/>
  <c r="O58" i="5"/>
  <c r="O59" i="5"/>
  <c r="O60" i="5"/>
  <c r="O61" i="5"/>
  <c r="O62" i="5"/>
  <c r="O63" i="5"/>
  <c r="N58" i="5"/>
  <c r="N59" i="5"/>
  <c r="N60" i="5"/>
  <c r="N61" i="5"/>
  <c r="N62" i="5"/>
  <c r="N63" i="5"/>
  <c r="M58" i="5"/>
  <c r="M59" i="5"/>
  <c r="M60" i="5"/>
  <c r="M61" i="5"/>
  <c r="M62" i="5"/>
  <c r="M63" i="5"/>
  <c r="L58" i="5"/>
  <c r="L59" i="5"/>
  <c r="L60" i="5"/>
  <c r="L61" i="5"/>
  <c r="L62" i="5"/>
  <c r="L63" i="5"/>
  <c r="O57" i="5"/>
  <c r="N57" i="5"/>
  <c r="M57" i="5"/>
  <c r="L57" i="5"/>
  <c r="H58" i="5"/>
  <c r="H59" i="5"/>
  <c r="H60" i="5"/>
  <c r="H61" i="5"/>
  <c r="H62" i="5"/>
  <c r="H63" i="5"/>
  <c r="H57" i="5"/>
  <c r="G58" i="5"/>
  <c r="G59" i="5"/>
  <c r="G60" i="5"/>
  <c r="G61" i="5"/>
  <c r="G62" i="5"/>
  <c r="G63" i="5"/>
  <c r="G57" i="5"/>
  <c r="F58" i="5"/>
  <c r="F59" i="5"/>
  <c r="F60" i="5"/>
  <c r="F61" i="5"/>
  <c r="F62" i="5"/>
  <c r="F63" i="5"/>
  <c r="F57" i="5"/>
  <c r="E58" i="5"/>
  <c r="E59" i="5"/>
  <c r="E60" i="5"/>
  <c r="E61" i="5"/>
  <c r="E62" i="5"/>
  <c r="E63" i="5"/>
  <c r="E57" i="5"/>
  <c r="O47" i="5"/>
  <c r="O48" i="5"/>
  <c r="O49" i="5"/>
  <c r="O50" i="5"/>
  <c r="O51" i="5"/>
  <c r="O52" i="5"/>
  <c r="O46" i="5"/>
  <c r="N47" i="5"/>
  <c r="N48" i="5"/>
  <c r="N49" i="5"/>
  <c r="N50" i="5"/>
  <c r="N51" i="5"/>
  <c r="N52" i="5"/>
  <c r="N46" i="5"/>
  <c r="M47" i="5"/>
  <c r="M48" i="5"/>
  <c r="M49" i="5"/>
  <c r="M50" i="5"/>
  <c r="M51" i="5"/>
  <c r="M52" i="5"/>
  <c r="M46" i="5"/>
  <c r="L47" i="5"/>
  <c r="L48" i="5"/>
  <c r="L49" i="5"/>
  <c r="L50" i="5"/>
  <c r="L51" i="5"/>
  <c r="L52" i="5"/>
  <c r="L46" i="5"/>
  <c r="H47" i="5"/>
  <c r="H48" i="5"/>
  <c r="H49" i="5"/>
  <c r="H51" i="5"/>
  <c r="H52" i="5"/>
  <c r="H46" i="5"/>
  <c r="G47" i="5"/>
  <c r="G48" i="5"/>
  <c r="G49" i="5"/>
  <c r="G50" i="5"/>
  <c r="G51" i="5"/>
  <c r="G52" i="5"/>
  <c r="G46" i="5"/>
  <c r="F47" i="5"/>
  <c r="F48" i="5"/>
  <c r="F49" i="5"/>
  <c r="F50" i="5"/>
  <c r="F51" i="5"/>
  <c r="F52" i="5"/>
  <c r="F46" i="5"/>
  <c r="E47" i="5"/>
  <c r="E48" i="5"/>
  <c r="E49" i="5"/>
  <c r="E50" i="5"/>
  <c r="E51" i="5"/>
  <c r="E52" i="5"/>
  <c r="E46" i="5"/>
  <c r="O36" i="5"/>
  <c r="O37" i="5"/>
  <c r="O38" i="5"/>
  <c r="O39" i="5"/>
  <c r="O40" i="5"/>
  <c r="O41" i="5"/>
  <c r="O35" i="5"/>
  <c r="N36" i="5"/>
  <c r="N37" i="5"/>
  <c r="N38" i="5"/>
  <c r="N39" i="5"/>
  <c r="N40" i="5"/>
  <c r="N41" i="5"/>
  <c r="N35" i="5"/>
  <c r="M36" i="5"/>
  <c r="M37" i="5"/>
  <c r="M38" i="5"/>
  <c r="M39" i="5"/>
  <c r="M40" i="5"/>
  <c r="M41" i="5"/>
  <c r="M35" i="5"/>
  <c r="L36" i="5"/>
  <c r="L37" i="5"/>
  <c r="L38" i="5"/>
  <c r="L39" i="5"/>
  <c r="L40" i="5"/>
  <c r="L41" i="5"/>
  <c r="L35" i="5"/>
  <c r="H36" i="5"/>
  <c r="H37" i="5"/>
  <c r="H38" i="5"/>
  <c r="H39" i="5"/>
  <c r="H40" i="5"/>
  <c r="H41" i="5"/>
  <c r="H35" i="5"/>
  <c r="G36" i="5"/>
  <c r="G37" i="5"/>
  <c r="G38" i="5"/>
  <c r="G39" i="5"/>
  <c r="G40" i="5"/>
  <c r="G41" i="5"/>
  <c r="G35" i="5"/>
  <c r="F36" i="5"/>
  <c r="F37" i="5"/>
  <c r="F38" i="5"/>
  <c r="F39" i="5"/>
  <c r="F40" i="5"/>
  <c r="F41" i="5"/>
  <c r="F35" i="5"/>
  <c r="E36" i="5"/>
  <c r="E37" i="5"/>
  <c r="E38" i="5"/>
  <c r="E39" i="5"/>
  <c r="E40" i="5"/>
  <c r="E41" i="5"/>
  <c r="E35" i="5"/>
  <c r="R93" i="5" l="1"/>
  <c r="M42" i="5"/>
  <c r="E64" i="5"/>
  <c r="O64" i="5"/>
  <c r="G42" i="5"/>
  <c r="E42" i="5"/>
  <c r="R94" i="5"/>
  <c r="L42" i="5"/>
  <c r="E53" i="5"/>
  <c r="H64" i="5"/>
  <c r="R60" i="5" s="1"/>
  <c r="R83" i="5"/>
  <c r="O42" i="5"/>
  <c r="G64" i="5"/>
  <c r="N42" i="5"/>
  <c r="F64" i="5"/>
  <c r="G53" i="5"/>
  <c r="O75" i="5"/>
  <c r="R71" i="5" s="1"/>
  <c r="M64" i="5"/>
  <c r="R58" i="5" s="1"/>
  <c r="H75" i="5"/>
  <c r="H42" i="5"/>
  <c r="N64" i="5"/>
  <c r="R59" i="5" s="1"/>
  <c r="L64" i="5"/>
  <c r="R57" i="5" s="1"/>
  <c r="G75" i="5"/>
  <c r="M75" i="5"/>
  <c r="F42" i="5"/>
  <c r="R36" i="5" s="1"/>
  <c r="F53" i="5"/>
  <c r="L53" i="5"/>
  <c r="E75" i="5"/>
  <c r="F75" i="5"/>
  <c r="R69" i="5" s="1"/>
  <c r="L75" i="5"/>
  <c r="N75" i="5"/>
  <c r="R70" i="5" s="1"/>
  <c r="R38" i="5"/>
  <c r="R35" i="5"/>
  <c r="O25" i="5"/>
  <c r="O26" i="5"/>
  <c r="O27" i="5"/>
  <c r="O28" i="5"/>
  <c r="O29" i="5"/>
  <c r="O30" i="5"/>
  <c r="O24" i="5"/>
  <c r="N25" i="5"/>
  <c r="N26" i="5"/>
  <c r="N27" i="5"/>
  <c r="N28" i="5"/>
  <c r="N29" i="5"/>
  <c r="N30" i="5"/>
  <c r="N24" i="5"/>
  <c r="M25" i="5"/>
  <c r="M26" i="5"/>
  <c r="M27" i="5"/>
  <c r="M28" i="5"/>
  <c r="M29" i="5"/>
  <c r="M30" i="5"/>
  <c r="M24" i="5"/>
  <c r="L24" i="5"/>
  <c r="L25" i="5"/>
  <c r="L26" i="5"/>
  <c r="L27" i="5"/>
  <c r="L28" i="5"/>
  <c r="L29" i="5"/>
  <c r="L30" i="5"/>
  <c r="H25" i="5"/>
  <c r="H26" i="5"/>
  <c r="H27" i="5"/>
  <c r="H28" i="5"/>
  <c r="H29" i="5"/>
  <c r="H30" i="5"/>
  <c r="H24" i="5"/>
  <c r="G25" i="5"/>
  <c r="G26" i="5"/>
  <c r="G27" i="5"/>
  <c r="G28" i="5"/>
  <c r="G29" i="5"/>
  <c r="G30" i="5"/>
  <c r="G24" i="5"/>
  <c r="F25" i="5"/>
  <c r="F26" i="5"/>
  <c r="F27" i="5"/>
  <c r="F28" i="5"/>
  <c r="F29" i="5"/>
  <c r="F30" i="5"/>
  <c r="F24" i="5"/>
  <c r="E24" i="5"/>
  <c r="E25" i="5"/>
  <c r="E26" i="5"/>
  <c r="E27" i="5"/>
  <c r="E28" i="5"/>
  <c r="E29" i="5"/>
  <c r="E30" i="5"/>
  <c r="O13" i="5"/>
  <c r="O14" i="5"/>
  <c r="O15" i="5"/>
  <c r="O16" i="5"/>
  <c r="O17" i="5"/>
  <c r="O18" i="5"/>
  <c r="O12" i="5"/>
  <c r="N13" i="5"/>
  <c r="N14" i="5"/>
  <c r="N15" i="5"/>
  <c r="N16" i="5"/>
  <c r="N17" i="5"/>
  <c r="N18" i="5"/>
  <c r="N12" i="5"/>
  <c r="M13" i="5"/>
  <c r="M14" i="5"/>
  <c r="M15" i="5"/>
  <c r="M16" i="5"/>
  <c r="M17" i="5"/>
  <c r="M18" i="5"/>
  <c r="M12" i="5"/>
  <c r="L13" i="5"/>
  <c r="L14" i="5"/>
  <c r="L15" i="5"/>
  <c r="L16" i="5"/>
  <c r="L17" i="5"/>
  <c r="L18" i="5"/>
  <c r="L12" i="5"/>
  <c r="H13" i="5"/>
  <c r="H14" i="5"/>
  <c r="H15" i="5"/>
  <c r="H16" i="5"/>
  <c r="H17" i="5"/>
  <c r="H18" i="5"/>
  <c r="H12" i="5"/>
  <c r="G13" i="5"/>
  <c r="G19" i="5" s="1"/>
  <c r="G14" i="5"/>
  <c r="G15" i="5"/>
  <c r="G16" i="5"/>
  <c r="G17" i="5"/>
  <c r="G18" i="5"/>
  <c r="G12" i="5"/>
  <c r="F12" i="5"/>
  <c r="E12" i="5"/>
  <c r="E13" i="5"/>
  <c r="E14" i="5"/>
  <c r="E15" i="5"/>
  <c r="H50" i="5" s="1"/>
  <c r="H53" i="5" s="1"/>
  <c r="E16" i="5"/>
  <c r="E17" i="5"/>
  <c r="E18" i="5"/>
  <c r="F13" i="5"/>
  <c r="F14" i="5"/>
  <c r="F15" i="5"/>
  <c r="F16" i="5"/>
  <c r="F17" i="5"/>
  <c r="F18" i="5"/>
  <c r="M19" i="5" l="1"/>
  <c r="R46" i="5"/>
  <c r="R68" i="5"/>
  <c r="R37" i="5"/>
  <c r="F31" i="5"/>
  <c r="M53" i="5"/>
  <c r="R47" i="5" s="1"/>
  <c r="O19" i="5"/>
  <c r="O53" i="5" s="1"/>
  <c r="R49" i="5" s="1"/>
  <c r="H31" i="5"/>
  <c r="E31" i="5"/>
  <c r="G31" i="5"/>
  <c r="L31" i="5"/>
  <c r="O31" i="5"/>
  <c r="L19" i="5"/>
  <c r="M31" i="5"/>
  <c r="H19" i="5"/>
  <c r="R15" i="5" s="1"/>
  <c r="N31" i="5"/>
  <c r="R26" i="5" s="1"/>
  <c r="N19" i="5"/>
  <c r="R14" i="5" s="1"/>
  <c r="F19" i="5"/>
  <c r="R13" i="5" s="1"/>
  <c r="E19" i="5"/>
  <c r="R12" i="5" s="1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H107" i="4"/>
  <c r="AH106" i="4"/>
  <c r="AH105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H104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H83" i="4"/>
  <c r="AH82" i="4"/>
  <c r="AH81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H80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H71" i="4"/>
  <c r="AH70" i="4"/>
  <c r="AH69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H68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H59" i="4"/>
  <c r="AH58" i="4"/>
  <c r="AH57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H56" i="4"/>
  <c r="AT34" i="4"/>
  <c r="R24" i="5" l="1"/>
  <c r="R25" i="5"/>
  <c r="AU56" i="4"/>
  <c r="AU68" i="4"/>
  <c r="AU80" i="4"/>
  <c r="AU104" i="4"/>
  <c r="AU57" i="4"/>
  <c r="AU69" i="4"/>
  <c r="AU81" i="4"/>
  <c r="AU105" i="4"/>
  <c r="AU58" i="4"/>
  <c r="AU70" i="4"/>
  <c r="AU82" i="4"/>
  <c r="AU106" i="4"/>
  <c r="AU59" i="4"/>
  <c r="AU71" i="4"/>
  <c r="AU83" i="4"/>
  <c r="AU107" i="4"/>
  <c r="R27" i="5"/>
  <c r="N53" i="5"/>
  <c r="R48" i="5" s="1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H119" i="4"/>
  <c r="AH118" i="4"/>
  <c r="AH117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H116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H114" i="4"/>
  <c r="AH113" i="4"/>
  <c r="AH112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H111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H102" i="4"/>
  <c r="AH101" i="4"/>
  <c r="AH100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H99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H95" i="4"/>
  <c r="AH94" i="4"/>
  <c r="AH93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H92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H90" i="4"/>
  <c r="AH89" i="4"/>
  <c r="AH88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H87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H78" i="4"/>
  <c r="AH77" i="4"/>
  <c r="AH76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H75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H66" i="4"/>
  <c r="AH65" i="4"/>
  <c r="AH64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H63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H54" i="4"/>
  <c r="AH53" i="4"/>
  <c r="AH52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H51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H47" i="4"/>
  <c r="AH46" i="4"/>
  <c r="AH45" i="4"/>
  <c r="AH44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H42" i="4"/>
  <c r="AH41" i="4"/>
  <c r="AH40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H39" i="4"/>
  <c r="AI34" i="4"/>
  <c r="AJ34" i="4"/>
  <c r="AK34" i="4"/>
  <c r="AL34" i="4"/>
  <c r="AM34" i="4"/>
  <c r="AN34" i="4"/>
  <c r="AO34" i="4"/>
  <c r="AP34" i="4"/>
  <c r="AQ34" i="4"/>
  <c r="AR34" i="4"/>
  <c r="AS34" i="4"/>
  <c r="AT23" i="4"/>
  <c r="AT22" i="4"/>
  <c r="AT21" i="4"/>
  <c r="AT20" i="4"/>
  <c r="AI23" i="4"/>
  <c r="AJ23" i="4"/>
  <c r="AK23" i="4"/>
  <c r="AL23" i="4"/>
  <c r="AM23" i="4"/>
  <c r="AN23" i="4"/>
  <c r="AO23" i="4"/>
  <c r="AP23" i="4"/>
  <c r="AQ23" i="4"/>
  <c r="AR23" i="4"/>
  <c r="AS23" i="4"/>
  <c r="AI22" i="4"/>
  <c r="AJ22" i="4"/>
  <c r="AK22" i="4"/>
  <c r="AL22" i="4"/>
  <c r="AM22" i="4"/>
  <c r="AN22" i="4"/>
  <c r="AO22" i="4"/>
  <c r="AP22" i="4"/>
  <c r="AQ22" i="4"/>
  <c r="AR22" i="4"/>
  <c r="AS22" i="4"/>
  <c r="AI21" i="4"/>
  <c r="AJ21" i="4"/>
  <c r="AK21" i="4"/>
  <c r="AL21" i="4"/>
  <c r="AM21" i="4"/>
  <c r="AN21" i="4"/>
  <c r="AO21" i="4"/>
  <c r="AP21" i="4"/>
  <c r="AQ21" i="4"/>
  <c r="AR21" i="4"/>
  <c r="AS21" i="4"/>
  <c r="AH23" i="4"/>
  <c r="AH22" i="4"/>
  <c r="AH21" i="4"/>
  <c r="AI20" i="4"/>
  <c r="AJ20" i="4"/>
  <c r="AK20" i="4"/>
  <c r="AL20" i="4"/>
  <c r="AM20" i="4"/>
  <c r="AN20" i="4"/>
  <c r="AO20" i="4"/>
  <c r="AP20" i="4"/>
  <c r="AQ20" i="4"/>
  <c r="AR20" i="4"/>
  <c r="AS20" i="4"/>
  <c r="AH20" i="4"/>
  <c r="AT18" i="4"/>
  <c r="AT17" i="4"/>
  <c r="AT16" i="4"/>
  <c r="AT15" i="4"/>
  <c r="AI18" i="4"/>
  <c r="AJ18" i="4"/>
  <c r="AK18" i="4"/>
  <c r="AL18" i="4"/>
  <c r="AM18" i="4"/>
  <c r="AN18" i="4"/>
  <c r="AO18" i="4"/>
  <c r="AP18" i="4"/>
  <c r="AQ18" i="4"/>
  <c r="AR18" i="4"/>
  <c r="AS18" i="4"/>
  <c r="AI17" i="4"/>
  <c r="AJ17" i="4"/>
  <c r="AK17" i="4"/>
  <c r="AL17" i="4"/>
  <c r="AM17" i="4"/>
  <c r="AN17" i="4"/>
  <c r="AO17" i="4"/>
  <c r="AP17" i="4"/>
  <c r="AQ17" i="4"/>
  <c r="AR17" i="4"/>
  <c r="AS17" i="4"/>
  <c r="AI16" i="4"/>
  <c r="AJ16" i="4"/>
  <c r="AK16" i="4"/>
  <c r="AL16" i="4"/>
  <c r="AM16" i="4"/>
  <c r="AN16" i="4"/>
  <c r="AO16" i="4"/>
  <c r="AP16" i="4"/>
  <c r="AQ16" i="4"/>
  <c r="AR16" i="4"/>
  <c r="AS16" i="4"/>
  <c r="AH18" i="4"/>
  <c r="AH17" i="4"/>
  <c r="AH16" i="4"/>
  <c r="AI15" i="4"/>
  <c r="AJ15" i="4"/>
  <c r="AK15" i="4"/>
  <c r="AL15" i="4"/>
  <c r="AM15" i="4"/>
  <c r="AN15" i="4"/>
  <c r="AO15" i="4"/>
  <c r="AP15" i="4"/>
  <c r="AQ15" i="4"/>
  <c r="AR15" i="4"/>
  <c r="AS15" i="4"/>
  <c r="AH15" i="4"/>
  <c r="AT11" i="4"/>
  <c r="AT10" i="4"/>
  <c r="AT9" i="4"/>
  <c r="AT8" i="4"/>
  <c r="AT6" i="4"/>
  <c r="AT5" i="4"/>
  <c r="AT4" i="4"/>
  <c r="AT3" i="4"/>
  <c r="AI11" i="4"/>
  <c r="AJ11" i="4"/>
  <c r="AK11" i="4"/>
  <c r="AL11" i="4"/>
  <c r="AM11" i="4"/>
  <c r="AN11" i="4"/>
  <c r="AO11" i="4"/>
  <c r="AP11" i="4"/>
  <c r="AQ11" i="4"/>
  <c r="AR11" i="4"/>
  <c r="AS11" i="4"/>
  <c r="AI10" i="4"/>
  <c r="AJ10" i="4"/>
  <c r="AK10" i="4"/>
  <c r="AL10" i="4"/>
  <c r="AM10" i="4"/>
  <c r="AN10" i="4"/>
  <c r="AO10" i="4"/>
  <c r="AP10" i="4"/>
  <c r="AQ10" i="4"/>
  <c r="AR10" i="4"/>
  <c r="AS10" i="4"/>
  <c r="AI9" i="4"/>
  <c r="AJ9" i="4"/>
  <c r="AK9" i="4"/>
  <c r="AL9" i="4"/>
  <c r="AM9" i="4"/>
  <c r="AN9" i="4"/>
  <c r="AO9" i="4"/>
  <c r="AP9" i="4"/>
  <c r="AQ9" i="4"/>
  <c r="AR9" i="4"/>
  <c r="AS9" i="4"/>
  <c r="AH11" i="4"/>
  <c r="AH10" i="4"/>
  <c r="AH9" i="4"/>
  <c r="AI8" i="4"/>
  <c r="AJ8" i="4"/>
  <c r="AK8" i="4"/>
  <c r="AL8" i="4"/>
  <c r="AM8" i="4"/>
  <c r="AN8" i="4"/>
  <c r="AO8" i="4"/>
  <c r="AP8" i="4"/>
  <c r="AQ8" i="4"/>
  <c r="AR8" i="4"/>
  <c r="AS8" i="4"/>
  <c r="AH8" i="4"/>
  <c r="AI6" i="4"/>
  <c r="AJ6" i="4"/>
  <c r="AK6" i="4"/>
  <c r="AL6" i="4"/>
  <c r="AM6" i="4"/>
  <c r="AN6" i="4"/>
  <c r="AO6" i="4"/>
  <c r="AP6" i="4"/>
  <c r="AQ6" i="4"/>
  <c r="AR6" i="4"/>
  <c r="AS6" i="4"/>
  <c r="AI5" i="4"/>
  <c r="AJ5" i="4"/>
  <c r="AK5" i="4"/>
  <c r="AL5" i="4"/>
  <c r="AM5" i="4"/>
  <c r="AN5" i="4"/>
  <c r="AO5" i="4"/>
  <c r="AP5" i="4"/>
  <c r="AQ5" i="4"/>
  <c r="AR5" i="4"/>
  <c r="AS5" i="4"/>
  <c r="AI4" i="4"/>
  <c r="AJ4" i="4"/>
  <c r="AK4" i="4"/>
  <c r="AL4" i="4"/>
  <c r="AM4" i="4"/>
  <c r="AN4" i="4"/>
  <c r="AO4" i="4"/>
  <c r="AP4" i="4"/>
  <c r="AQ4" i="4"/>
  <c r="AR4" i="4"/>
  <c r="AS4" i="4"/>
  <c r="AH6" i="4"/>
  <c r="AH5" i="4"/>
  <c r="AI3" i="4"/>
  <c r="AJ3" i="4"/>
  <c r="AK3" i="4"/>
  <c r="AL3" i="4"/>
  <c r="AM3" i="4"/>
  <c r="AN3" i="4"/>
  <c r="AO3" i="4"/>
  <c r="AP3" i="4"/>
  <c r="AQ3" i="4"/>
  <c r="AR3" i="4"/>
  <c r="AS3" i="4"/>
  <c r="AH3" i="4"/>
  <c r="AB119" i="4"/>
  <c r="AB118" i="4"/>
  <c r="AB117" i="4"/>
  <c r="AB116" i="4"/>
  <c r="AB114" i="4"/>
  <c r="AB113" i="4"/>
  <c r="AB112" i="4"/>
  <c r="AB111" i="4"/>
  <c r="AB107" i="4"/>
  <c r="AB106" i="4"/>
  <c r="AB105" i="4"/>
  <c r="AB104" i="4"/>
  <c r="AB95" i="4"/>
  <c r="AB94" i="4"/>
  <c r="AB93" i="4"/>
  <c r="AB92" i="4"/>
  <c r="AB90" i="4"/>
  <c r="AB89" i="4"/>
  <c r="AB88" i="4"/>
  <c r="AB87" i="4"/>
  <c r="AU18" i="4" l="1"/>
  <c r="AU23" i="4"/>
  <c r="AU35" i="4"/>
  <c r="AU11" i="4"/>
  <c r="AU42" i="4"/>
  <c r="AU47" i="4"/>
  <c r="AU54" i="4"/>
  <c r="AW54" i="4" s="1"/>
  <c r="AU66" i="4"/>
  <c r="AW66" i="4" s="1"/>
  <c r="AU78" i="4"/>
  <c r="AW78" i="4" s="1"/>
  <c r="AU90" i="4"/>
  <c r="AU95" i="4"/>
  <c r="AU102" i="4"/>
  <c r="AW102" i="4" s="1"/>
  <c r="AU114" i="4"/>
  <c r="AU119" i="4"/>
  <c r="AU46" i="4"/>
  <c r="AU53" i="4"/>
  <c r="AW53" i="4" s="1"/>
  <c r="AU77" i="4"/>
  <c r="AW77" i="4" s="1"/>
  <c r="AU113" i="4"/>
  <c r="AU65" i="4"/>
  <c r="AW65" i="4" s="1"/>
  <c r="AU89" i="4"/>
  <c r="AU94" i="4"/>
  <c r="AU101" i="4"/>
  <c r="AW101" i="4" s="1"/>
  <c r="AU10" i="4"/>
  <c r="AU5" i="4"/>
  <c r="AU118" i="4"/>
  <c r="AU76" i="4"/>
  <c r="AU88" i="4"/>
  <c r="AU93" i="4"/>
  <c r="AU100" i="4"/>
  <c r="AW100" i="4" s="1"/>
  <c r="AU112" i="4"/>
  <c r="AU63" i="4"/>
  <c r="AW63" i="4" s="1"/>
  <c r="AU99" i="4"/>
  <c r="AW99" i="4" s="1"/>
  <c r="AU111" i="4"/>
  <c r="AU116" i="4"/>
  <c r="AW76" i="4"/>
  <c r="AU6" i="4"/>
  <c r="AU17" i="4"/>
  <c r="AU34" i="4"/>
  <c r="AU41" i="4"/>
  <c r="AW41" i="4" s="1"/>
  <c r="AU30" i="4"/>
  <c r="AU52" i="4"/>
  <c r="AW52" i="4" s="1"/>
  <c r="AU3" i="4"/>
  <c r="AU9" i="4"/>
  <c r="AU15" i="4"/>
  <c r="AU16" i="4"/>
  <c r="AU20" i="4"/>
  <c r="AU21" i="4"/>
  <c r="AU27" i="4"/>
  <c r="AU28" i="4"/>
  <c r="AU32" i="4"/>
  <c r="AU33" i="4"/>
  <c r="AU39" i="4"/>
  <c r="AU44" i="4"/>
  <c r="AU51" i="4"/>
  <c r="AW51" i="4" s="1"/>
  <c r="AU75" i="4"/>
  <c r="AW75" i="4" s="1"/>
  <c r="AU87" i="4"/>
  <c r="AU92" i="4"/>
  <c r="AU4" i="4"/>
  <c r="AU8" i="4"/>
  <c r="AU29" i="4"/>
  <c r="AU40" i="4"/>
  <c r="AU45" i="4"/>
  <c r="AU64" i="4"/>
  <c r="AW64" i="4" s="1"/>
  <c r="AU117" i="4"/>
  <c r="AU22" i="4"/>
  <c r="Q119" i="4"/>
  <c r="R119" i="4"/>
  <c r="S119" i="4"/>
  <c r="T119" i="4"/>
  <c r="U119" i="4"/>
  <c r="V119" i="4"/>
  <c r="W119" i="4"/>
  <c r="X119" i="4"/>
  <c r="Y119" i="4"/>
  <c r="Z119" i="4"/>
  <c r="AA119" i="4"/>
  <c r="Q118" i="4"/>
  <c r="R118" i="4"/>
  <c r="S118" i="4"/>
  <c r="T118" i="4"/>
  <c r="U118" i="4"/>
  <c r="V118" i="4"/>
  <c r="W118" i="4"/>
  <c r="X118" i="4"/>
  <c r="Y118" i="4"/>
  <c r="Z118" i="4"/>
  <c r="AA118" i="4"/>
  <c r="Q117" i="4"/>
  <c r="R117" i="4"/>
  <c r="S117" i="4"/>
  <c r="T117" i="4"/>
  <c r="U117" i="4"/>
  <c r="V117" i="4"/>
  <c r="W117" i="4"/>
  <c r="X117" i="4"/>
  <c r="Y117" i="4"/>
  <c r="Z117" i="4"/>
  <c r="AA117" i="4"/>
  <c r="P119" i="4"/>
  <c r="P117" i="4"/>
  <c r="P118" i="4"/>
  <c r="Q116" i="4"/>
  <c r="R116" i="4"/>
  <c r="S116" i="4"/>
  <c r="T116" i="4"/>
  <c r="U116" i="4"/>
  <c r="V116" i="4"/>
  <c r="W116" i="4"/>
  <c r="X116" i="4"/>
  <c r="Y116" i="4"/>
  <c r="Z116" i="4"/>
  <c r="AA116" i="4"/>
  <c r="P116" i="4"/>
  <c r="Q114" i="4"/>
  <c r="R114" i="4"/>
  <c r="S114" i="4"/>
  <c r="T114" i="4"/>
  <c r="U114" i="4"/>
  <c r="V114" i="4"/>
  <c r="W114" i="4"/>
  <c r="X114" i="4"/>
  <c r="Y114" i="4"/>
  <c r="Z114" i="4"/>
  <c r="AA114" i="4"/>
  <c r="Q113" i="4"/>
  <c r="R113" i="4"/>
  <c r="S113" i="4"/>
  <c r="T113" i="4"/>
  <c r="U113" i="4"/>
  <c r="V113" i="4"/>
  <c r="W113" i="4"/>
  <c r="X113" i="4"/>
  <c r="Y113" i="4"/>
  <c r="Z113" i="4"/>
  <c r="AA113" i="4"/>
  <c r="Q112" i="4"/>
  <c r="R112" i="4"/>
  <c r="S112" i="4"/>
  <c r="T112" i="4"/>
  <c r="U112" i="4"/>
  <c r="V112" i="4"/>
  <c r="W112" i="4"/>
  <c r="X112" i="4"/>
  <c r="Y112" i="4"/>
  <c r="Z112" i="4"/>
  <c r="AA112" i="4"/>
  <c r="P114" i="4"/>
  <c r="P113" i="4"/>
  <c r="P112" i="4"/>
  <c r="Q111" i="4"/>
  <c r="R111" i="4"/>
  <c r="S111" i="4"/>
  <c r="T111" i="4"/>
  <c r="U111" i="4"/>
  <c r="V111" i="4"/>
  <c r="W111" i="4"/>
  <c r="X111" i="4"/>
  <c r="Y111" i="4"/>
  <c r="Z111" i="4"/>
  <c r="AA111" i="4"/>
  <c r="P111" i="4"/>
  <c r="Q107" i="4"/>
  <c r="R107" i="4"/>
  <c r="S107" i="4"/>
  <c r="T107" i="4"/>
  <c r="U107" i="4"/>
  <c r="V107" i="4"/>
  <c r="W107" i="4"/>
  <c r="X107" i="4"/>
  <c r="Y107" i="4"/>
  <c r="Z107" i="4"/>
  <c r="AA107" i="4"/>
  <c r="Q106" i="4"/>
  <c r="R106" i="4"/>
  <c r="S106" i="4"/>
  <c r="T106" i="4"/>
  <c r="U106" i="4"/>
  <c r="V106" i="4"/>
  <c r="W106" i="4"/>
  <c r="X106" i="4"/>
  <c r="Y106" i="4"/>
  <c r="Z106" i="4"/>
  <c r="AA106" i="4"/>
  <c r="Q105" i="4"/>
  <c r="R105" i="4"/>
  <c r="S105" i="4"/>
  <c r="T105" i="4"/>
  <c r="U105" i="4"/>
  <c r="V105" i="4"/>
  <c r="W105" i="4"/>
  <c r="X105" i="4"/>
  <c r="Y105" i="4"/>
  <c r="Z105" i="4"/>
  <c r="AA105" i="4"/>
  <c r="P107" i="4"/>
  <c r="P106" i="4"/>
  <c r="P105" i="4"/>
  <c r="Q104" i="4"/>
  <c r="R104" i="4"/>
  <c r="S104" i="4"/>
  <c r="T104" i="4"/>
  <c r="U104" i="4"/>
  <c r="V104" i="4"/>
  <c r="W104" i="4"/>
  <c r="X104" i="4"/>
  <c r="Y104" i="4"/>
  <c r="Z104" i="4"/>
  <c r="AA104" i="4"/>
  <c r="P104" i="4"/>
  <c r="AB102" i="4"/>
  <c r="AB101" i="4"/>
  <c r="AB100" i="4"/>
  <c r="AB99" i="4"/>
  <c r="Q102" i="4"/>
  <c r="R102" i="4"/>
  <c r="S102" i="4"/>
  <c r="T102" i="4"/>
  <c r="U102" i="4"/>
  <c r="V102" i="4"/>
  <c r="W102" i="4"/>
  <c r="X102" i="4"/>
  <c r="Y102" i="4"/>
  <c r="Z102" i="4"/>
  <c r="AA102" i="4"/>
  <c r="Q101" i="4"/>
  <c r="R101" i="4"/>
  <c r="S101" i="4"/>
  <c r="T101" i="4"/>
  <c r="U101" i="4"/>
  <c r="V101" i="4"/>
  <c r="W101" i="4"/>
  <c r="X101" i="4"/>
  <c r="Y101" i="4"/>
  <c r="Z101" i="4"/>
  <c r="AA101" i="4"/>
  <c r="Q100" i="4"/>
  <c r="R100" i="4"/>
  <c r="S100" i="4"/>
  <c r="T100" i="4"/>
  <c r="U100" i="4"/>
  <c r="V100" i="4"/>
  <c r="W100" i="4"/>
  <c r="X100" i="4"/>
  <c r="Y100" i="4"/>
  <c r="Z100" i="4"/>
  <c r="AA100" i="4"/>
  <c r="P102" i="4"/>
  <c r="P101" i="4"/>
  <c r="P100" i="4"/>
  <c r="Q99" i="4"/>
  <c r="R99" i="4"/>
  <c r="S99" i="4"/>
  <c r="T99" i="4"/>
  <c r="U99" i="4"/>
  <c r="V99" i="4"/>
  <c r="W99" i="4"/>
  <c r="X99" i="4"/>
  <c r="Y99" i="4"/>
  <c r="Z99" i="4"/>
  <c r="AA99" i="4"/>
  <c r="P99" i="4"/>
  <c r="AW18" i="4" l="1"/>
  <c r="AW30" i="4"/>
  <c r="AW90" i="4"/>
  <c r="AC102" i="4"/>
  <c r="AW6" i="4"/>
  <c r="AC107" i="4"/>
  <c r="AC114" i="4"/>
  <c r="AC119" i="4"/>
  <c r="AW114" i="4"/>
  <c r="AW42" i="4"/>
  <c r="AW89" i="4"/>
  <c r="AW113" i="4"/>
  <c r="AW5" i="4"/>
  <c r="AC118" i="4"/>
  <c r="AW88" i="4"/>
  <c r="AW112" i="4"/>
  <c r="AC117" i="4"/>
  <c r="AC112" i="4"/>
  <c r="AC116" i="4"/>
  <c r="AW111" i="4"/>
  <c r="AX99" i="4"/>
  <c r="AX75" i="4"/>
  <c r="AX63" i="4"/>
  <c r="AX51" i="4"/>
  <c r="AW40" i="4"/>
  <c r="AW29" i="4"/>
  <c r="AW27" i="4"/>
  <c r="AW15" i="4"/>
  <c r="AW4" i="4"/>
  <c r="AW28" i="4"/>
  <c r="AW16" i="4"/>
  <c r="AW17" i="4"/>
  <c r="AW3" i="4"/>
  <c r="AC99" i="4"/>
  <c r="AC104" i="4"/>
  <c r="AC105" i="4"/>
  <c r="AC111" i="4"/>
  <c r="AC100" i="4"/>
  <c r="AC101" i="4"/>
  <c r="AC106" i="4"/>
  <c r="AC113" i="4"/>
  <c r="AW87" i="4"/>
  <c r="AW39" i="4"/>
  <c r="Q95" i="4"/>
  <c r="R95" i="4"/>
  <c r="S95" i="4"/>
  <c r="T95" i="4"/>
  <c r="U95" i="4"/>
  <c r="V95" i="4"/>
  <c r="W95" i="4"/>
  <c r="X95" i="4"/>
  <c r="Y95" i="4"/>
  <c r="Z95" i="4"/>
  <c r="AA95" i="4"/>
  <c r="Q94" i="4"/>
  <c r="R94" i="4"/>
  <c r="S94" i="4"/>
  <c r="T94" i="4"/>
  <c r="U94" i="4"/>
  <c r="V94" i="4"/>
  <c r="W94" i="4"/>
  <c r="X94" i="4"/>
  <c r="Y94" i="4"/>
  <c r="Z94" i="4"/>
  <c r="AA94" i="4"/>
  <c r="Q93" i="4"/>
  <c r="R93" i="4"/>
  <c r="S93" i="4"/>
  <c r="T93" i="4"/>
  <c r="U93" i="4"/>
  <c r="V93" i="4"/>
  <c r="W93" i="4"/>
  <c r="X93" i="4"/>
  <c r="Y93" i="4"/>
  <c r="Z93" i="4"/>
  <c r="AA93" i="4"/>
  <c r="P95" i="4"/>
  <c r="P94" i="4"/>
  <c r="P93" i="4"/>
  <c r="Q92" i="4"/>
  <c r="R92" i="4"/>
  <c r="S92" i="4"/>
  <c r="T92" i="4"/>
  <c r="U92" i="4"/>
  <c r="V92" i="4"/>
  <c r="W92" i="4"/>
  <c r="X92" i="4"/>
  <c r="Y92" i="4"/>
  <c r="Z92" i="4"/>
  <c r="AA92" i="4"/>
  <c r="P92" i="4"/>
  <c r="Q90" i="4"/>
  <c r="R90" i="4"/>
  <c r="S90" i="4"/>
  <c r="T90" i="4"/>
  <c r="U90" i="4"/>
  <c r="V90" i="4"/>
  <c r="W90" i="4"/>
  <c r="X90" i="4"/>
  <c r="Y90" i="4"/>
  <c r="Z90" i="4"/>
  <c r="AA90" i="4"/>
  <c r="Q89" i="4"/>
  <c r="R89" i="4"/>
  <c r="S89" i="4"/>
  <c r="T89" i="4"/>
  <c r="U89" i="4"/>
  <c r="V89" i="4"/>
  <c r="W89" i="4"/>
  <c r="X89" i="4"/>
  <c r="Y89" i="4"/>
  <c r="Z89" i="4"/>
  <c r="AA89" i="4"/>
  <c r="Q88" i="4"/>
  <c r="R88" i="4"/>
  <c r="S88" i="4"/>
  <c r="T88" i="4"/>
  <c r="U88" i="4"/>
  <c r="V88" i="4"/>
  <c r="W88" i="4"/>
  <c r="X88" i="4"/>
  <c r="Y88" i="4"/>
  <c r="Z88" i="4"/>
  <c r="AA88" i="4"/>
  <c r="P90" i="4"/>
  <c r="P89" i="4"/>
  <c r="P88" i="4"/>
  <c r="Q87" i="4"/>
  <c r="R87" i="4"/>
  <c r="S87" i="4"/>
  <c r="T87" i="4"/>
  <c r="U87" i="4"/>
  <c r="V87" i="4"/>
  <c r="W87" i="4"/>
  <c r="X87" i="4"/>
  <c r="Y87" i="4"/>
  <c r="Z87" i="4"/>
  <c r="AA87" i="4"/>
  <c r="P87" i="4"/>
  <c r="AB81" i="4"/>
  <c r="AB80" i="4"/>
  <c r="AB83" i="4"/>
  <c r="AB82" i="4"/>
  <c r="AB75" i="4"/>
  <c r="Q83" i="4"/>
  <c r="R83" i="4"/>
  <c r="S83" i="4"/>
  <c r="T83" i="4"/>
  <c r="U83" i="4"/>
  <c r="V83" i="4"/>
  <c r="W83" i="4"/>
  <c r="X83" i="4"/>
  <c r="Y83" i="4"/>
  <c r="Z83" i="4"/>
  <c r="AA83" i="4"/>
  <c r="Q82" i="4"/>
  <c r="R82" i="4"/>
  <c r="S82" i="4"/>
  <c r="T82" i="4"/>
  <c r="U82" i="4"/>
  <c r="V82" i="4"/>
  <c r="W82" i="4"/>
  <c r="X82" i="4"/>
  <c r="Y82" i="4"/>
  <c r="Z82" i="4"/>
  <c r="AA82" i="4"/>
  <c r="Q81" i="4"/>
  <c r="R81" i="4"/>
  <c r="S81" i="4"/>
  <c r="T81" i="4"/>
  <c r="U81" i="4"/>
  <c r="V81" i="4"/>
  <c r="W81" i="4"/>
  <c r="X81" i="4"/>
  <c r="Y81" i="4"/>
  <c r="Z81" i="4"/>
  <c r="AA81" i="4"/>
  <c r="P83" i="4"/>
  <c r="P82" i="4"/>
  <c r="P81" i="4"/>
  <c r="Q80" i="4"/>
  <c r="R80" i="4"/>
  <c r="S80" i="4"/>
  <c r="T80" i="4"/>
  <c r="U80" i="4"/>
  <c r="V80" i="4"/>
  <c r="W80" i="4"/>
  <c r="X80" i="4"/>
  <c r="Y80" i="4"/>
  <c r="Z80" i="4"/>
  <c r="AA80" i="4"/>
  <c r="P80" i="4"/>
  <c r="AC78" i="4"/>
  <c r="AC77" i="4"/>
  <c r="AC76" i="4"/>
  <c r="Q75" i="4"/>
  <c r="R75" i="4"/>
  <c r="S75" i="4"/>
  <c r="T75" i="4"/>
  <c r="U75" i="4"/>
  <c r="V75" i="4"/>
  <c r="W75" i="4"/>
  <c r="X75" i="4"/>
  <c r="Y75" i="4"/>
  <c r="Z75" i="4"/>
  <c r="AA75" i="4"/>
  <c r="P75" i="4"/>
  <c r="Q71" i="4"/>
  <c r="R71" i="4"/>
  <c r="S71" i="4"/>
  <c r="T71" i="4"/>
  <c r="U71" i="4"/>
  <c r="V71" i="4"/>
  <c r="W71" i="4"/>
  <c r="X71" i="4"/>
  <c r="Y71" i="4"/>
  <c r="Z71" i="4"/>
  <c r="AA71" i="4"/>
  <c r="AB71" i="4"/>
  <c r="Q70" i="4"/>
  <c r="R70" i="4"/>
  <c r="S70" i="4"/>
  <c r="T70" i="4"/>
  <c r="U70" i="4"/>
  <c r="V70" i="4"/>
  <c r="W70" i="4"/>
  <c r="X70" i="4"/>
  <c r="Y70" i="4"/>
  <c r="Z70" i="4"/>
  <c r="AA70" i="4"/>
  <c r="AB70" i="4"/>
  <c r="Q69" i="4"/>
  <c r="R69" i="4"/>
  <c r="S69" i="4"/>
  <c r="T69" i="4"/>
  <c r="U69" i="4"/>
  <c r="V69" i="4"/>
  <c r="W69" i="4"/>
  <c r="X69" i="4"/>
  <c r="Y69" i="4"/>
  <c r="Z69" i="4"/>
  <c r="AA69" i="4"/>
  <c r="AB69" i="4"/>
  <c r="P71" i="4"/>
  <c r="P70" i="4"/>
  <c r="P69" i="4"/>
  <c r="Q68" i="4"/>
  <c r="R68" i="4"/>
  <c r="S68" i="4"/>
  <c r="T68" i="4"/>
  <c r="U68" i="4"/>
  <c r="V68" i="4"/>
  <c r="W68" i="4"/>
  <c r="X68" i="4"/>
  <c r="Y68" i="4"/>
  <c r="Z68" i="4"/>
  <c r="AA68" i="4"/>
  <c r="AB68" i="4"/>
  <c r="P68" i="4"/>
  <c r="AB66" i="4"/>
  <c r="AB65" i="4"/>
  <c r="AB64" i="4"/>
  <c r="AB63" i="4"/>
  <c r="Q66" i="4"/>
  <c r="R66" i="4"/>
  <c r="S66" i="4"/>
  <c r="T66" i="4"/>
  <c r="U66" i="4"/>
  <c r="V66" i="4"/>
  <c r="W66" i="4"/>
  <c r="X66" i="4"/>
  <c r="Y66" i="4"/>
  <c r="Z66" i="4"/>
  <c r="AA66" i="4"/>
  <c r="Q65" i="4"/>
  <c r="R65" i="4"/>
  <c r="S65" i="4"/>
  <c r="T65" i="4"/>
  <c r="U65" i="4"/>
  <c r="V65" i="4"/>
  <c r="W65" i="4"/>
  <c r="X65" i="4"/>
  <c r="Y65" i="4"/>
  <c r="Z65" i="4"/>
  <c r="AA65" i="4"/>
  <c r="Q64" i="4"/>
  <c r="R64" i="4"/>
  <c r="S64" i="4"/>
  <c r="T64" i="4"/>
  <c r="U64" i="4"/>
  <c r="V64" i="4"/>
  <c r="W64" i="4"/>
  <c r="X64" i="4"/>
  <c r="Y64" i="4"/>
  <c r="Z64" i="4"/>
  <c r="AA64" i="4"/>
  <c r="P66" i="4"/>
  <c r="P65" i="4"/>
  <c r="P64" i="4"/>
  <c r="Q63" i="4"/>
  <c r="R63" i="4"/>
  <c r="S63" i="4"/>
  <c r="T63" i="4"/>
  <c r="U63" i="4"/>
  <c r="V63" i="4"/>
  <c r="W63" i="4"/>
  <c r="X63" i="4"/>
  <c r="Y63" i="4"/>
  <c r="Z63" i="4"/>
  <c r="AA63" i="4"/>
  <c r="P63" i="4"/>
  <c r="AB59" i="4"/>
  <c r="AB58" i="4"/>
  <c r="AB57" i="4"/>
  <c r="AB56" i="4"/>
  <c r="Q59" i="4"/>
  <c r="R59" i="4"/>
  <c r="S59" i="4"/>
  <c r="T59" i="4"/>
  <c r="U59" i="4"/>
  <c r="V59" i="4"/>
  <c r="W59" i="4"/>
  <c r="X59" i="4"/>
  <c r="Y59" i="4"/>
  <c r="Z59" i="4"/>
  <c r="AA59" i="4"/>
  <c r="Q58" i="4"/>
  <c r="R58" i="4"/>
  <c r="S58" i="4"/>
  <c r="T58" i="4"/>
  <c r="U58" i="4"/>
  <c r="V58" i="4"/>
  <c r="W58" i="4"/>
  <c r="X58" i="4"/>
  <c r="Y58" i="4"/>
  <c r="Z58" i="4"/>
  <c r="AA58" i="4"/>
  <c r="Q57" i="4"/>
  <c r="R57" i="4"/>
  <c r="S57" i="4"/>
  <c r="T57" i="4"/>
  <c r="U57" i="4"/>
  <c r="V57" i="4"/>
  <c r="W57" i="4"/>
  <c r="X57" i="4"/>
  <c r="Y57" i="4"/>
  <c r="Z57" i="4"/>
  <c r="AA57" i="4"/>
  <c r="P59" i="4"/>
  <c r="P58" i="4"/>
  <c r="P57" i="4"/>
  <c r="Q56" i="4"/>
  <c r="R56" i="4"/>
  <c r="S56" i="4"/>
  <c r="T56" i="4"/>
  <c r="U56" i="4"/>
  <c r="V56" i="4"/>
  <c r="W56" i="4"/>
  <c r="X56" i="4"/>
  <c r="Y56" i="4"/>
  <c r="Z56" i="4"/>
  <c r="AA56" i="4"/>
  <c r="P56" i="4"/>
  <c r="AB54" i="4"/>
  <c r="AB53" i="4"/>
  <c r="AB52" i="4"/>
  <c r="AB51" i="4"/>
  <c r="Q54" i="4"/>
  <c r="R54" i="4"/>
  <c r="S54" i="4"/>
  <c r="T54" i="4"/>
  <c r="U54" i="4"/>
  <c r="V54" i="4"/>
  <c r="W54" i="4"/>
  <c r="X54" i="4"/>
  <c r="Y54" i="4"/>
  <c r="Z54" i="4"/>
  <c r="AA54" i="4"/>
  <c r="Q53" i="4"/>
  <c r="R53" i="4"/>
  <c r="S53" i="4"/>
  <c r="T53" i="4"/>
  <c r="U53" i="4"/>
  <c r="V53" i="4"/>
  <c r="W53" i="4"/>
  <c r="X53" i="4"/>
  <c r="Y53" i="4"/>
  <c r="Z53" i="4"/>
  <c r="AA53" i="4"/>
  <c r="Q52" i="4"/>
  <c r="R52" i="4"/>
  <c r="S52" i="4"/>
  <c r="T52" i="4"/>
  <c r="U52" i="4"/>
  <c r="V52" i="4"/>
  <c r="W52" i="4"/>
  <c r="X52" i="4"/>
  <c r="Y52" i="4"/>
  <c r="Z52" i="4"/>
  <c r="AA52" i="4"/>
  <c r="P54" i="4"/>
  <c r="P53" i="4"/>
  <c r="P52" i="4"/>
  <c r="AB47" i="4"/>
  <c r="AB46" i="4"/>
  <c r="AB45" i="4"/>
  <c r="AB44" i="4"/>
  <c r="Q51" i="4"/>
  <c r="R51" i="4"/>
  <c r="S51" i="4"/>
  <c r="T51" i="4"/>
  <c r="U51" i="4"/>
  <c r="V51" i="4"/>
  <c r="W51" i="4"/>
  <c r="X51" i="4"/>
  <c r="Y51" i="4"/>
  <c r="Z51" i="4"/>
  <c r="AA51" i="4"/>
  <c r="P51" i="4"/>
  <c r="AE102" i="4" l="1"/>
  <c r="AE114" i="4"/>
  <c r="AC83" i="4"/>
  <c r="AE78" i="4" s="1"/>
  <c r="AC90" i="4"/>
  <c r="AC95" i="4"/>
  <c r="AC71" i="4"/>
  <c r="AE113" i="4"/>
  <c r="AC82" i="4"/>
  <c r="AE77" i="4" s="1"/>
  <c r="AC89" i="4"/>
  <c r="AC53" i="4"/>
  <c r="AC94" i="4"/>
  <c r="AX111" i="4"/>
  <c r="AX87" i="4"/>
  <c r="AE112" i="4"/>
  <c r="AX3" i="4"/>
  <c r="AC52" i="4"/>
  <c r="AC57" i="4"/>
  <c r="AC64" i="4"/>
  <c r="AC88" i="4"/>
  <c r="AC93" i="4"/>
  <c r="AC51" i="4"/>
  <c r="AC56" i="4"/>
  <c r="AC68" i="4"/>
  <c r="AC87" i="4"/>
  <c r="AE111" i="4"/>
  <c r="AC63" i="4"/>
  <c r="AC75" i="4"/>
  <c r="AX39" i="4"/>
  <c r="AX27" i="4"/>
  <c r="AX15" i="4"/>
  <c r="AE100" i="4"/>
  <c r="AE99" i="4"/>
  <c r="AE101" i="4"/>
  <c r="AC80" i="4"/>
  <c r="AC81" i="4"/>
  <c r="AE76" i="4" s="1"/>
  <c r="AC92" i="4"/>
  <c r="AC58" i="4"/>
  <c r="AC65" i="4"/>
  <c r="AC69" i="4"/>
  <c r="AC59" i="4"/>
  <c r="AC66" i="4"/>
  <c r="AC70" i="4"/>
  <c r="AE65" i="4" s="1"/>
  <c r="AC54" i="4"/>
  <c r="Q47" i="4"/>
  <c r="R47" i="4"/>
  <c r="S47" i="4"/>
  <c r="T47" i="4"/>
  <c r="U47" i="4"/>
  <c r="V47" i="4"/>
  <c r="W47" i="4"/>
  <c r="X47" i="4"/>
  <c r="Y47" i="4"/>
  <c r="Z47" i="4"/>
  <c r="AA47" i="4"/>
  <c r="Q46" i="4"/>
  <c r="R46" i="4"/>
  <c r="S46" i="4"/>
  <c r="T46" i="4"/>
  <c r="U46" i="4"/>
  <c r="V46" i="4"/>
  <c r="W46" i="4"/>
  <c r="X46" i="4"/>
  <c r="Y46" i="4"/>
  <c r="Z46" i="4"/>
  <c r="AA46" i="4"/>
  <c r="Q45" i="4"/>
  <c r="R45" i="4"/>
  <c r="S45" i="4"/>
  <c r="T45" i="4"/>
  <c r="U45" i="4"/>
  <c r="V45" i="4"/>
  <c r="W45" i="4"/>
  <c r="X45" i="4"/>
  <c r="Y45" i="4"/>
  <c r="Z45" i="4"/>
  <c r="AA45" i="4"/>
  <c r="P47" i="4"/>
  <c r="P46" i="4"/>
  <c r="P45" i="4"/>
  <c r="Q44" i="4"/>
  <c r="R44" i="4"/>
  <c r="S44" i="4"/>
  <c r="T44" i="4"/>
  <c r="U44" i="4"/>
  <c r="V44" i="4"/>
  <c r="W44" i="4"/>
  <c r="X44" i="4"/>
  <c r="Y44" i="4"/>
  <c r="Z44" i="4"/>
  <c r="AA44" i="4"/>
  <c r="P44" i="4"/>
  <c r="AB42" i="4"/>
  <c r="AB41" i="4"/>
  <c r="AB40" i="4"/>
  <c r="AB39" i="4"/>
  <c r="Q42" i="4"/>
  <c r="R42" i="4"/>
  <c r="S42" i="4"/>
  <c r="T42" i="4"/>
  <c r="U42" i="4"/>
  <c r="V42" i="4"/>
  <c r="W42" i="4"/>
  <c r="X42" i="4"/>
  <c r="Y42" i="4"/>
  <c r="Z42" i="4"/>
  <c r="AA42" i="4"/>
  <c r="Q41" i="4"/>
  <c r="R41" i="4"/>
  <c r="S41" i="4"/>
  <c r="T41" i="4"/>
  <c r="U41" i="4"/>
  <c r="V41" i="4"/>
  <c r="W41" i="4"/>
  <c r="X41" i="4"/>
  <c r="Y41" i="4"/>
  <c r="Z41" i="4"/>
  <c r="AA41" i="4"/>
  <c r="Q40" i="4"/>
  <c r="R40" i="4"/>
  <c r="S40" i="4"/>
  <c r="T40" i="4"/>
  <c r="U40" i="4"/>
  <c r="V40" i="4"/>
  <c r="W40" i="4"/>
  <c r="X40" i="4"/>
  <c r="Y40" i="4"/>
  <c r="Z40" i="4"/>
  <c r="AA40" i="4"/>
  <c r="P42" i="4"/>
  <c r="P41" i="4"/>
  <c r="P40" i="4"/>
  <c r="Q39" i="4"/>
  <c r="R39" i="4"/>
  <c r="S39" i="4"/>
  <c r="T39" i="4"/>
  <c r="U39" i="4"/>
  <c r="V39" i="4"/>
  <c r="W39" i="4"/>
  <c r="X39" i="4"/>
  <c r="Y39" i="4"/>
  <c r="Z39" i="4"/>
  <c r="AA39" i="4"/>
  <c r="P39" i="4"/>
  <c r="AE90" i="4" l="1"/>
  <c r="AE66" i="4"/>
  <c r="AE53" i="4"/>
  <c r="AE89" i="4"/>
  <c r="AE88" i="4"/>
  <c r="AF111" i="4"/>
  <c r="AE52" i="4"/>
  <c r="AC21" i="4"/>
  <c r="AC28" i="4"/>
  <c r="AC33" i="4"/>
  <c r="AC40" i="4"/>
  <c r="AC45" i="4"/>
  <c r="AE64" i="4"/>
  <c r="AE63" i="4"/>
  <c r="AE75" i="4"/>
  <c r="AF75" i="4" s="1"/>
  <c r="AE51" i="4"/>
  <c r="AE87" i="4"/>
  <c r="AC27" i="4"/>
  <c r="AC39" i="4"/>
  <c r="AC44" i="4"/>
  <c r="AF99" i="4"/>
  <c r="AE54" i="4"/>
  <c r="AC18" i="4"/>
  <c r="AC16" i="4"/>
  <c r="AC20" i="4"/>
  <c r="AC22" i="4"/>
  <c r="AC29" i="4"/>
  <c r="AC30" i="4"/>
  <c r="AC35" i="4"/>
  <c r="AC41" i="4"/>
  <c r="AC46" i="4"/>
  <c r="AC17" i="4"/>
  <c r="AC23" i="4"/>
  <c r="AC42" i="4"/>
  <c r="AC47" i="4"/>
  <c r="AC15" i="4"/>
  <c r="AC34" i="4"/>
  <c r="AC32" i="4"/>
  <c r="AE16" i="4" l="1"/>
  <c r="AF87" i="4"/>
  <c r="AE40" i="4"/>
  <c r="AE28" i="4"/>
  <c r="AF63" i="4"/>
  <c r="AF51" i="4"/>
  <c r="AE27" i="4"/>
  <c r="AE29" i="4"/>
  <c r="AE39" i="4"/>
  <c r="AE18" i="4"/>
  <c r="AE42" i="4"/>
  <c r="AE41" i="4"/>
  <c r="AE17" i="4"/>
  <c r="AE30" i="4"/>
  <c r="AE15" i="4"/>
  <c r="AC11" i="4"/>
  <c r="AC10" i="4"/>
  <c r="AC9" i="4"/>
  <c r="AC8" i="4"/>
  <c r="AC6" i="4"/>
  <c r="AC5" i="4"/>
  <c r="AE4" i="4" l="1"/>
  <c r="AF27" i="4"/>
  <c r="AF39" i="4"/>
  <c r="AF15" i="4"/>
  <c r="AE7" i="4"/>
  <c r="AE6" i="4"/>
  <c r="AC4" i="4"/>
  <c r="AE5" i="4" s="1"/>
  <c r="AF4" i="4" s="1"/>
  <c r="K15" i="3" l="1"/>
  <c r="K19" i="3" s="1"/>
  <c r="B16" i="3"/>
  <c r="B15" i="3"/>
  <c r="B19" i="3" s="1"/>
  <c r="AB23" i="1" l="1"/>
  <c r="AB24" i="1"/>
  <c r="AB25" i="1"/>
  <c r="AB22" i="1"/>
  <c r="N35" i="1"/>
  <c r="N36" i="1" s="1"/>
  <c r="N33" i="1"/>
  <c r="O33" i="1" s="1"/>
  <c r="N31" i="1"/>
  <c r="N32" i="1" s="1"/>
  <c r="N29" i="1"/>
  <c r="O29" i="1" s="1"/>
  <c r="O35" i="1" l="1"/>
  <c r="O36" i="1" s="1"/>
  <c r="P33" i="1"/>
  <c r="O34" i="1"/>
  <c r="P29" i="1"/>
  <c r="O30" i="1"/>
  <c r="N30" i="1"/>
  <c r="O31" i="1"/>
  <c r="N34" i="1"/>
  <c r="P35" i="1"/>
  <c r="Z23" i="1"/>
  <c r="Z24" i="1"/>
  <c r="Z25" i="1"/>
  <c r="Z22" i="1"/>
  <c r="Y23" i="1"/>
  <c r="Y24" i="1"/>
  <c r="Y25" i="1"/>
  <c r="Y22" i="1"/>
  <c r="X23" i="1"/>
  <c r="X24" i="1"/>
  <c r="X25" i="1"/>
  <c r="X22" i="1"/>
  <c r="W23" i="1"/>
  <c r="W24" i="1"/>
  <c r="W25" i="1"/>
  <c r="W22" i="1"/>
  <c r="V23" i="1"/>
  <c r="V24" i="1"/>
  <c r="V25" i="1"/>
  <c r="V22" i="1"/>
  <c r="U23" i="1"/>
  <c r="U24" i="1"/>
  <c r="U25" i="1"/>
  <c r="U22" i="1"/>
  <c r="T23" i="1"/>
  <c r="T24" i="1"/>
  <c r="T25" i="1"/>
  <c r="T22" i="1"/>
  <c r="S23" i="1"/>
  <c r="S24" i="1"/>
  <c r="S25" i="1"/>
  <c r="S22" i="1"/>
  <c r="R23" i="1"/>
  <c r="R24" i="1"/>
  <c r="R25" i="1"/>
  <c r="R22" i="1"/>
  <c r="Q23" i="1"/>
  <c r="Q24" i="1"/>
  <c r="Q25" i="1"/>
  <c r="Q22" i="1"/>
  <c r="P23" i="1"/>
  <c r="P24" i="1"/>
  <c r="P25" i="1"/>
  <c r="O23" i="1"/>
  <c r="O24" i="1"/>
  <c r="O25" i="1"/>
  <c r="N24" i="1"/>
  <c r="N25" i="1"/>
  <c r="N23" i="1"/>
  <c r="C29" i="1" s="1"/>
  <c r="P22" i="1"/>
  <c r="O22" i="1"/>
  <c r="N22" i="1"/>
  <c r="D36" i="1" l="1"/>
  <c r="B30" i="1"/>
  <c r="E35" i="1"/>
  <c r="D29" i="1"/>
  <c r="E30" i="1"/>
  <c r="C31" i="1"/>
  <c r="C32" i="1"/>
  <c r="C33" i="1"/>
  <c r="C34" i="1"/>
  <c r="B35" i="1"/>
  <c r="E36" i="1"/>
  <c r="O32" i="1"/>
  <c r="P31" i="1"/>
  <c r="E29" i="1"/>
  <c r="D31" i="1"/>
  <c r="D32" i="1"/>
  <c r="D33" i="1"/>
  <c r="D34" i="1"/>
  <c r="C35" i="1"/>
  <c r="B36" i="1"/>
  <c r="C30" i="1"/>
  <c r="E31" i="1"/>
  <c r="E32" i="1"/>
  <c r="E33" i="1"/>
  <c r="E34" i="1"/>
  <c r="D35" i="1"/>
  <c r="C36" i="1"/>
  <c r="P36" i="1"/>
  <c r="Q35" i="1"/>
  <c r="Q33" i="1"/>
  <c r="P34" i="1"/>
  <c r="B29" i="1"/>
  <c r="F29" i="1" s="1"/>
  <c r="D30" i="1"/>
  <c r="B31" i="1"/>
  <c r="B32" i="1"/>
  <c r="B33" i="1"/>
  <c r="F33" i="1" s="1"/>
  <c r="B34" i="1"/>
  <c r="F34" i="1" s="1"/>
  <c r="Q29" i="1"/>
  <c r="P30" i="1"/>
  <c r="Y3" i="1"/>
  <c r="F32" i="1" l="1"/>
  <c r="F31" i="1"/>
  <c r="F30" i="1"/>
  <c r="R35" i="1"/>
  <c r="Q36" i="1"/>
  <c r="F35" i="1"/>
  <c r="P32" i="1"/>
  <c r="Q31" i="1"/>
  <c r="R29" i="1"/>
  <c r="Q30" i="1"/>
  <c r="F36" i="1"/>
  <c r="R33" i="1"/>
  <c r="Q34" i="1"/>
  <c r="AA22" i="1"/>
  <c r="S33" i="1" l="1"/>
  <c r="R34" i="1"/>
  <c r="S29" i="1"/>
  <c r="R30" i="1"/>
  <c r="R31" i="1"/>
  <c r="Q32" i="1"/>
  <c r="S35" i="1"/>
  <c r="R36" i="1"/>
  <c r="T35" i="1" l="1"/>
  <c r="S36" i="1"/>
  <c r="S31" i="1"/>
  <c r="R32" i="1"/>
  <c r="T33" i="1"/>
  <c r="S34" i="1"/>
  <c r="T29" i="1"/>
  <c r="S30" i="1"/>
  <c r="U33" i="1" l="1"/>
  <c r="T34" i="1"/>
  <c r="T31" i="1"/>
  <c r="S32" i="1"/>
  <c r="U29" i="1"/>
  <c r="T30" i="1"/>
  <c r="U35" i="1"/>
  <c r="T36" i="1"/>
  <c r="U31" i="1" l="1"/>
  <c r="T32" i="1"/>
  <c r="V35" i="1"/>
  <c r="U36" i="1"/>
  <c r="V29" i="1"/>
  <c r="U30" i="1"/>
  <c r="V33" i="1"/>
  <c r="U34" i="1"/>
  <c r="W29" i="1" l="1"/>
  <c r="V30" i="1"/>
  <c r="V31" i="1"/>
  <c r="U32" i="1"/>
  <c r="W33" i="1"/>
  <c r="V34" i="1"/>
  <c r="W35" i="1"/>
  <c r="V36" i="1"/>
  <c r="X33" i="1" l="1"/>
  <c r="W34" i="1"/>
  <c r="X29" i="1"/>
  <c r="W30" i="1"/>
  <c r="X35" i="1"/>
  <c r="W36" i="1"/>
  <c r="W31" i="1"/>
  <c r="V32" i="1"/>
  <c r="Y29" i="1" l="1"/>
  <c r="X30" i="1"/>
  <c r="X31" i="1"/>
  <c r="W32" i="1"/>
  <c r="Y35" i="1"/>
  <c r="X36" i="1"/>
  <c r="Y33" i="1"/>
  <c r="X34" i="1"/>
  <c r="Z33" i="1" l="1"/>
  <c r="Z34" i="1" s="1"/>
  <c r="Y34" i="1"/>
  <c r="Y31" i="1"/>
  <c r="X32" i="1"/>
  <c r="Z35" i="1"/>
  <c r="Z36" i="1" s="1"/>
  <c r="Y36" i="1"/>
  <c r="Z29" i="1"/>
  <c r="Z30" i="1" s="1"/>
  <c r="Y30" i="1"/>
  <c r="H43" i="1" l="1"/>
  <c r="H32" i="1"/>
  <c r="H31" i="1"/>
  <c r="H48" i="1"/>
  <c r="H47" i="1"/>
  <c r="H41" i="1"/>
  <c r="H35" i="1"/>
  <c r="AA30" i="1"/>
  <c r="H30" i="1"/>
  <c r="H34" i="1"/>
  <c r="H36" i="1"/>
  <c r="H44" i="1"/>
  <c r="H39" i="1"/>
  <c r="H38" i="1"/>
  <c r="H33" i="1"/>
  <c r="H40" i="1"/>
  <c r="H37" i="1"/>
  <c r="H45" i="1"/>
  <c r="H46" i="1"/>
  <c r="H42" i="1"/>
  <c r="H29" i="1"/>
  <c r="Z31" i="1"/>
  <c r="Z32" i="1" s="1"/>
  <c r="Y32" i="1"/>
  <c r="K46" i="1"/>
  <c r="K48" i="1"/>
  <c r="K32" i="1"/>
  <c r="K45" i="1"/>
  <c r="K43" i="1"/>
  <c r="K36" i="1"/>
  <c r="K42" i="1"/>
  <c r="K31" i="1"/>
  <c r="K29" i="1"/>
  <c r="K47" i="1"/>
  <c r="K35" i="1"/>
  <c r="K38" i="1"/>
  <c r="K44" i="1"/>
  <c r="K33" i="1"/>
  <c r="K30" i="1"/>
  <c r="K39" i="1"/>
  <c r="K41" i="1"/>
  <c r="AA36" i="1"/>
  <c r="K34" i="1"/>
  <c r="K37" i="1"/>
  <c r="K40" i="1"/>
  <c r="J38" i="1"/>
  <c r="J30" i="1"/>
  <c r="J34" i="1"/>
  <c r="J48" i="1"/>
  <c r="J41" i="1"/>
  <c r="J40" i="1"/>
  <c r="J44" i="1"/>
  <c r="AA34" i="1"/>
  <c r="J39" i="1"/>
  <c r="J46" i="1"/>
  <c r="J36" i="1"/>
  <c r="J33" i="1"/>
  <c r="J42" i="1"/>
  <c r="J37" i="1"/>
  <c r="J31" i="1"/>
  <c r="J35" i="1"/>
  <c r="J47" i="1"/>
  <c r="J29" i="1"/>
  <c r="J45" i="1"/>
  <c r="J32" i="1"/>
  <c r="J43" i="1"/>
  <c r="I46" i="1" l="1"/>
  <c r="I44" i="1"/>
  <c r="I33" i="1"/>
  <c r="I47" i="1"/>
  <c r="I30" i="1"/>
  <c r="AA32" i="1"/>
  <c r="I39" i="1"/>
  <c r="I43" i="1"/>
  <c r="I31" i="1"/>
  <c r="I42" i="1"/>
  <c r="I41" i="1"/>
  <c r="I48" i="1"/>
  <c r="I38" i="1"/>
  <c r="I32" i="1"/>
  <c r="I34" i="1"/>
  <c r="I40" i="1"/>
  <c r="I36" i="1"/>
  <c r="I45" i="1"/>
  <c r="I35" i="1"/>
  <c r="I37" i="1"/>
  <c r="I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</author>
  </authors>
  <commentList>
    <comment ref="P3" authorId="0" shapeId="0" xr:uid="{9B34983C-3EE4-466C-B7CF-4FB9AEC1C9F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g1-b1</t>
        </r>
      </text>
    </comment>
    <comment ref="P8" authorId="0" shapeId="0" xr:uid="{78F5C323-F9D7-463C-A793-F271F7171D3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b1-g1
</t>
        </r>
      </text>
    </comment>
  </commentList>
</comments>
</file>

<file path=xl/sharedStrings.xml><?xml version="1.0" encoding="utf-8"?>
<sst xmlns="http://schemas.openxmlformats.org/spreadsheetml/2006/main" count="636" uniqueCount="136">
  <si>
    <t>Selectability</t>
  </si>
  <si>
    <t>c1</t>
  </si>
  <si>
    <t>c2</t>
  </si>
  <si>
    <t>c3</t>
  </si>
  <si>
    <t>c4</t>
  </si>
  <si>
    <t>Rejectability</t>
  </si>
  <si>
    <t>q min</t>
  </si>
  <si>
    <t>q max</t>
  </si>
  <si>
    <t>distancias</t>
  </si>
  <si>
    <t>alternativa</t>
  </si>
  <si>
    <t>Maior</t>
  </si>
  <si>
    <t>Classificação</t>
  </si>
  <si>
    <t>classificação</t>
  </si>
  <si>
    <t>a</t>
  </si>
  <si>
    <t>b</t>
  </si>
  <si>
    <t>c</t>
  </si>
  <si>
    <t>d</t>
  </si>
  <si>
    <t>e</t>
  </si>
  <si>
    <t>f</t>
  </si>
  <si>
    <t>g</t>
  </si>
  <si>
    <t>h</t>
  </si>
  <si>
    <t>C1</t>
  </si>
  <si>
    <t>C2</t>
  </si>
  <si>
    <t>y3</t>
  </si>
  <si>
    <t>ok</t>
  </si>
  <si>
    <t>Referência</t>
  </si>
  <si>
    <t>F(a,bh)</t>
  </si>
  <si>
    <t>q=</t>
  </si>
  <si>
    <t>p=</t>
  </si>
  <si>
    <t>v=</t>
  </si>
  <si>
    <t>Classe 1</t>
  </si>
  <si>
    <t>Classe 2</t>
  </si>
  <si>
    <t>Fluxo positivo</t>
  </si>
  <si>
    <t>Avaliações</t>
  </si>
  <si>
    <t>-</t>
  </si>
  <si>
    <t>Fluxo negativo</t>
  </si>
  <si>
    <t>Fluxo liquido</t>
  </si>
  <si>
    <t>a1</t>
  </si>
  <si>
    <t>a2</t>
  </si>
  <si>
    <t>Fluxo Liquido</t>
  </si>
  <si>
    <t>a3</t>
  </si>
  <si>
    <t>a4</t>
  </si>
  <si>
    <t>a5</t>
  </si>
  <si>
    <t>a6</t>
  </si>
  <si>
    <t>a7</t>
  </si>
  <si>
    <t>a8</t>
  </si>
  <si>
    <t>a9</t>
  </si>
  <si>
    <t>a10</t>
  </si>
  <si>
    <t>Fluxo Positivo</t>
  </si>
  <si>
    <t>a11</t>
  </si>
  <si>
    <t>a12</t>
  </si>
  <si>
    <t>a13</t>
  </si>
  <si>
    <t>a14</t>
  </si>
  <si>
    <t>a15</t>
  </si>
  <si>
    <t>a16</t>
  </si>
  <si>
    <t>a17</t>
  </si>
  <si>
    <t>a18</t>
  </si>
  <si>
    <t>fluxo negativo</t>
  </si>
  <si>
    <t>fluxo liquido</t>
  </si>
  <si>
    <t>a19</t>
  </si>
  <si>
    <t>a20</t>
  </si>
  <si>
    <t>g1</t>
  </si>
  <si>
    <t>g2</t>
  </si>
  <si>
    <t>g3</t>
  </si>
  <si>
    <t>g4</t>
  </si>
  <si>
    <t>g5</t>
  </si>
  <si>
    <t>g6</t>
  </si>
  <si>
    <t>g7</t>
  </si>
  <si>
    <t>b1</t>
  </si>
  <si>
    <t>b2</t>
  </si>
  <si>
    <t>b3</t>
  </si>
  <si>
    <t>b4</t>
  </si>
  <si>
    <t>Support</t>
  </si>
  <si>
    <t>Factory</t>
  </si>
  <si>
    <t>Turnaround</t>
  </si>
  <si>
    <t>Strategic</t>
  </si>
  <si>
    <t>p1</t>
  </si>
  <si>
    <t>p2</t>
  </si>
  <si>
    <t>p3</t>
  </si>
  <si>
    <t>p4</t>
  </si>
  <si>
    <t>Empresa1</t>
  </si>
  <si>
    <t>positivo</t>
  </si>
  <si>
    <t>negativo</t>
  </si>
  <si>
    <t>Total</t>
  </si>
  <si>
    <t>Empresa 2</t>
  </si>
  <si>
    <t xml:space="preserve">positivo </t>
  </si>
  <si>
    <t>p</t>
  </si>
  <si>
    <t>q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</si>
  <si>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</si>
  <si>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</si>
  <si>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</si>
  <si>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</si>
  <si>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</si>
  <si>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</si>
  <si>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</si>
  <si>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</si>
  <si>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MPP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</si>
  <si>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</si>
  <si>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</si>
  <si>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</si>
  <si>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</si>
  <si>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</si>
  <si>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</si>
  <si>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</si>
  <si>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</si>
  <si>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</si>
  <si>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Distribution:</t>
  </si>
  <si>
    <t xml:space="preserve">Beta         </t>
  </si>
  <si>
    <t>Expression:</t>
  </si>
  <si>
    <t>15.5 + 65 * BETA(0.603, 0.672)</t>
  </si>
  <si>
    <t>Square Error:</t>
  </si>
  <si>
    <t>0.049014</t>
  </si>
  <si>
    <t>Categoria 1</t>
  </si>
  <si>
    <t>Categoria 2</t>
  </si>
  <si>
    <t>fluxo positivo</t>
  </si>
  <si>
    <t>Fluxo líquido</t>
  </si>
  <si>
    <t>p1=</t>
  </si>
  <si>
    <t>q1=</t>
  </si>
  <si>
    <t>p2=</t>
  </si>
  <si>
    <t>q2=</t>
  </si>
  <si>
    <t>g13</t>
  </si>
  <si>
    <t>g1-g12</t>
  </si>
  <si>
    <t>empate c2 e c4</t>
  </si>
  <si>
    <t>classifica em c3</t>
  </si>
  <si>
    <t>g8</t>
  </si>
  <si>
    <t>g9</t>
  </si>
  <si>
    <t>g10</t>
  </si>
  <si>
    <t>g11</t>
  </si>
  <si>
    <t>g12</t>
  </si>
  <si>
    <t>W</t>
  </si>
  <si>
    <t>B1</t>
  </si>
  <si>
    <t>B2</t>
  </si>
  <si>
    <t>B3</t>
  </si>
  <si>
    <t>B4</t>
  </si>
  <si>
    <t>Tabela de MMP</t>
  </si>
  <si>
    <t>Valor do fluxo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</si>
</sst>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justify" vertical="center" wrapText="1"/>
    </xf>
    <xf numFmtId="0" fontId="0" fillId="8" borderId="0" xfId="0" applyFill="1"/>
    <xf numFmtId="0" fontId="1" fillId="0" borderId="0" xfId="0" applyFont="1"/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justify" vertical="center"/>
    </xf>
    <xf numFmtId="2" fontId="2" fillId="0" borderId="1" xfId="0" applyNumberFormat="1" applyFont="1" applyBorder="1" applyAlignment="1">
      <alignment horizontal="left" vertical="center"/>
    </xf>
    <xf numFmtId="0" fontId="0" fillId="9" borderId="0" xfId="0" applyFill="1"/>
    <xf numFmtId="2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2" fontId="0" fillId="3" borderId="0" xfId="0" applyNumberFormat="1" applyFill="1"/>
    <xf numFmtId="2" fontId="0" fillId="10" borderId="0" xfId="0" applyNumberFormat="1" applyFill="1"/>
    <xf numFmtId="2" fontId="0" fillId="4" borderId="0" xfId="0" applyNumberFormat="1" applyFill="1"/>
    <xf numFmtId="2" fontId="0" fillId="11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0" fillId="12" borderId="0" xfId="0" applyFill="1"/>
    <xf numFmtId="0" fontId="0" fillId="2" borderId="1" xfId="0" applyFill="1" applyBorder="1"/>
    <xf numFmtId="0" fontId="0" fillId="0" borderId="1" xfId="0" applyBorder="1"/>
    <xf numFmtId="0" fontId="4" fillId="7" borderId="1" xfId="0" applyFont="1" applyFill="1" applyBorder="1"/>
    <xf numFmtId="0" fontId="0" fillId="7" borderId="1" xfId="0" applyFill="1" applyBorder="1"/>
    <xf numFmtId="0" fontId="4" fillId="0" borderId="1" xfId="0" applyFont="1" applyBorder="1"/>
    <xf numFmtId="0" fontId="0" fillId="4" borderId="1" xfId="0" applyFill="1" applyBorder="1"/>
    <xf numFmtId="0" fontId="5" fillId="0" borderId="0" xfId="0" applyFont="1"/>
    <xf numFmtId="0" fontId="0" fillId="13" borderId="0" xfId="0" applyFill="1"/>
    <xf numFmtId="0" fontId="6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workbookViewId="0">
      <selection activeCell="L29" sqref="L29"/>
    </sheetView>
  </sheetViews>
  <sheetFormatPr defaultRowHeight="15" x14ac:dyDescent="0.25"/>
  <sheetData>
    <row r="1" spans="1:28" x14ac:dyDescent="0.25">
      <c r="A1" s="2">
        <v>29</v>
      </c>
      <c r="B1" s="2">
        <v>22</v>
      </c>
      <c r="C1" s="2">
        <v>28</v>
      </c>
      <c r="D1" s="2">
        <v>25</v>
      </c>
      <c r="E1" s="2">
        <v>69</v>
      </c>
      <c r="F1" s="2">
        <v>25</v>
      </c>
      <c r="G1" s="2">
        <v>61</v>
      </c>
      <c r="H1" s="2">
        <v>52</v>
      </c>
      <c r="I1" s="2">
        <v>25</v>
      </c>
      <c r="J1" s="2">
        <v>39</v>
      </c>
      <c r="K1" s="2">
        <v>58</v>
      </c>
      <c r="L1" s="2">
        <v>61</v>
      </c>
      <c r="M1" s="2">
        <v>68</v>
      </c>
      <c r="Q1" t="s">
        <v>0</v>
      </c>
      <c r="T1" t="s">
        <v>5</v>
      </c>
      <c r="Z1" t="s">
        <v>8</v>
      </c>
    </row>
    <row r="2" spans="1:28" x14ac:dyDescent="0.25">
      <c r="A2" s="2">
        <v>80</v>
      </c>
      <c r="B2" s="2">
        <v>78</v>
      </c>
      <c r="C2" s="2">
        <v>88</v>
      </c>
      <c r="D2" s="2">
        <v>69</v>
      </c>
      <c r="E2" s="2">
        <v>59</v>
      </c>
      <c r="F2" s="2">
        <v>30</v>
      </c>
      <c r="G2" s="2">
        <v>50</v>
      </c>
      <c r="H2" s="2">
        <v>45</v>
      </c>
      <c r="I2" s="2">
        <v>48</v>
      </c>
      <c r="J2" s="2">
        <v>42</v>
      </c>
      <c r="K2" s="2">
        <v>22</v>
      </c>
      <c r="L2" s="2">
        <v>15</v>
      </c>
      <c r="M2" s="2">
        <v>27</v>
      </c>
      <c r="O2" t="s">
        <v>1</v>
      </c>
      <c r="P2" t="s">
        <v>2</v>
      </c>
      <c r="Q2" t="s">
        <v>3</v>
      </c>
      <c r="R2" t="s">
        <v>4</v>
      </c>
      <c r="S2" t="s">
        <v>1</v>
      </c>
      <c r="T2" t="s">
        <v>2</v>
      </c>
      <c r="U2" t="s">
        <v>3</v>
      </c>
      <c r="V2" t="s">
        <v>4</v>
      </c>
      <c r="W2" t="s">
        <v>6</v>
      </c>
      <c r="X2" t="s">
        <v>7</v>
      </c>
      <c r="Y2" t="s">
        <v>1</v>
      </c>
      <c r="Z2" t="s">
        <v>2</v>
      </c>
      <c r="AA2" t="s">
        <v>3</v>
      </c>
      <c r="AB2" t="s">
        <v>4</v>
      </c>
    </row>
    <row r="3" spans="1:28" x14ac:dyDescent="0.25">
      <c r="A3" s="2">
        <v>77</v>
      </c>
      <c r="B3" s="2">
        <v>90</v>
      </c>
      <c r="C3" s="2">
        <v>88</v>
      </c>
      <c r="D3" s="2">
        <v>61</v>
      </c>
      <c r="E3" s="2">
        <v>63</v>
      </c>
      <c r="F3" s="2">
        <v>28</v>
      </c>
      <c r="G3" s="2">
        <v>35</v>
      </c>
      <c r="H3" s="2">
        <v>33</v>
      </c>
      <c r="I3" s="2">
        <v>51</v>
      </c>
      <c r="J3" s="2">
        <v>33</v>
      </c>
      <c r="K3" s="2">
        <v>22</v>
      </c>
      <c r="L3" s="2">
        <v>28</v>
      </c>
      <c r="M3" s="2">
        <v>33</v>
      </c>
      <c r="Y3">
        <f>(A21*(IF((A1-A22)/(LARGE(A1:M1,1)-A22)&gt;0,(A1-A22)/(LARGE(A1:M1,1)-A22),0)))</f>
        <v>76.666666666666671</v>
      </c>
    </row>
    <row r="4" spans="1:28" x14ac:dyDescent="0.25">
      <c r="A4" s="2">
        <v>16</v>
      </c>
      <c r="B4" s="2">
        <v>39</v>
      </c>
      <c r="C4" s="2">
        <v>26</v>
      </c>
      <c r="D4" s="2">
        <v>25</v>
      </c>
      <c r="E4" s="2">
        <v>55</v>
      </c>
      <c r="F4" s="2">
        <v>25</v>
      </c>
      <c r="G4" s="2">
        <v>50</v>
      </c>
      <c r="H4" s="2">
        <v>51</v>
      </c>
      <c r="I4" s="2">
        <v>43</v>
      </c>
      <c r="J4" s="2">
        <v>65</v>
      </c>
      <c r="K4" s="2">
        <v>37</v>
      </c>
      <c r="L4" s="2">
        <v>38</v>
      </c>
      <c r="M4" s="2">
        <v>73</v>
      </c>
    </row>
    <row r="5" spans="1:28" x14ac:dyDescent="0.25">
      <c r="A5" s="2">
        <v>28</v>
      </c>
      <c r="B5" s="2">
        <v>56</v>
      </c>
      <c r="C5" s="2">
        <v>51</v>
      </c>
      <c r="D5" s="2">
        <v>21</v>
      </c>
      <c r="E5" s="2">
        <v>34</v>
      </c>
      <c r="F5" s="2">
        <v>8</v>
      </c>
      <c r="G5" s="2">
        <v>37</v>
      </c>
      <c r="H5" s="2">
        <v>61</v>
      </c>
      <c r="I5" s="2">
        <v>30</v>
      </c>
      <c r="J5" s="2">
        <v>37</v>
      </c>
      <c r="K5" s="2">
        <v>55</v>
      </c>
      <c r="L5" s="2">
        <v>66</v>
      </c>
      <c r="M5" s="2">
        <v>98</v>
      </c>
    </row>
    <row r="6" spans="1:28" x14ac:dyDescent="0.25">
      <c r="A6" s="2">
        <v>79</v>
      </c>
      <c r="B6" s="2">
        <v>75</v>
      </c>
      <c r="C6" s="2">
        <v>80</v>
      </c>
      <c r="D6" s="2">
        <v>65</v>
      </c>
      <c r="E6" s="2">
        <v>60</v>
      </c>
      <c r="F6" s="2">
        <v>25</v>
      </c>
      <c r="G6" s="2">
        <v>30</v>
      </c>
      <c r="H6" s="2">
        <v>34</v>
      </c>
      <c r="I6" s="2">
        <v>22</v>
      </c>
      <c r="J6" s="2">
        <v>19</v>
      </c>
      <c r="K6" s="2">
        <v>22</v>
      </c>
      <c r="L6" s="2">
        <v>18</v>
      </c>
      <c r="M6" s="2">
        <v>21</v>
      </c>
    </row>
    <row r="7" spans="1:28" x14ac:dyDescent="0.25">
      <c r="A7" s="2">
        <v>50</v>
      </c>
      <c r="B7" s="2">
        <v>6</v>
      </c>
      <c r="C7" s="2">
        <v>54</v>
      </c>
      <c r="D7" s="2">
        <v>25</v>
      </c>
      <c r="E7" s="2">
        <v>38</v>
      </c>
      <c r="F7" s="2">
        <v>21</v>
      </c>
      <c r="G7" s="2">
        <v>47</v>
      </c>
      <c r="H7" s="2">
        <v>41</v>
      </c>
      <c r="I7" s="2">
        <v>40</v>
      </c>
      <c r="J7" s="2">
        <v>57</v>
      </c>
      <c r="K7" s="2">
        <v>65</v>
      </c>
      <c r="L7" s="2">
        <v>65</v>
      </c>
      <c r="M7" s="2">
        <v>88</v>
      </c>
    </row>
    <row r="8" spans="1:28" x14ac:dyDescent="0.25">
      <c r="A8" s="2">
        <v>44</v>
      </c>
      <c r="B8" s="2">
        <v>19</v>
      </c>
      <c r="C8" s="2">
        <v>31</v>
      </c>
      <c r="D8" s="2">
        <v>55</v>
      </c>
      <c r="E8" s="2">
        <v>49</v>
      </c>
      <c r="F8" s="2">
        <v>29</v>
      </c>
      <c r="G8" s="2">
        <v>80</v>
      </c>
      <c r="H8" s="2">
        <v>70</v>
      </c>
      <c r="I8" s="2">
        <v>73</v>
      </c>
      <c r="J8" s="2">
        <v>55</v>
      </c>
      <c r="K8" s="2">
        <v>48</v>
      </c>
      <c r="L8" s="2">
        <v>29</v>
      </c>
      <c r="M8" s="2">
        <v>45</v>
      </c>
    </row>
    <row r="9" spans="1:28" x14ac:dyDescent="0.25">
      <c r="A9" s="2">
        <v>49</v>
      </c>
      <c r="B9" s="2">
        <v>43</v>
      </c>
      <c r="C9" s="2">
        <v>28</v>
      </c>
      <c r="D9" s="2">
        <v>29</v>
      </c>
      <c r="E9" s="2">
        <v>61</v>
      </c>
      <c r="F9" s="2">
        <v>22</v>
      </c>
      <c r="G9" s="2">
        <v>67</v>
      </c>
      <c r="H9" s="2">
        <v>42</v>
      </c>
      <c r="I9" s="2">
        <v>25</v>
      </c>
      <c r="J9" s="2">
        <v>39</v>
      </c>
      <c r="K9" s="2">
        <v>51</v>
      </c>
      <c r="L9" s="2">
        <v>62</v>
      </c>
      <c r="M9" s="2">
        <v>55</v>
      </c>
    </row>
    <row r="10" spans="1:28" x14ac:dyDescent="0.25">
      <c r="A10" s="2">
        <v>30</v>
      </c>
      <c r="B10" s="2">
        <v>25</v>
      </c>
      <c r="C10" s="2">
        <v>30</v>
      </c>
      <c r="D10" s="2">
        <v>51</v>
      </c>
      <c r="E10" s="2">
        <v>55</v>
      </c>
      <c r="F10" s="2">
        <v>44</v>
      </c>
      <c r="G10" s="2">
        <v>82</v>
      </c>
      <c r="H10" s="2">
        <v>84</v>
      </c>
      <c r="I10" s="2">
        <v>90</v>
      </c>
      <c r="J10" s="2">
        <v>74</v>
      </c>
      <c r="K10" s="2">
        <v>32</v>
      </c>
      <c r="L10" s="2">
        <v>15</v>
      </c>
      <c r="M10" s="2">
        <v>32</v>
      </c>
    </row>
    <row r="11" spans="1:28" x14ac:dyDescent="0.25">
      <c r="A11" s="2">
        <v>30</v>
      </c>
      <c r="B11" s="2">
        <v>29</v>
      </c>
      <c r="C11" s="2">
        <v>32</v>
      </c>
      <c r="D11" s="2">
        <v>87</v>
      </c>
      <c r="E11" s="2">
        <v>86</v>
      </c>
      <c r="F11" s="2">
        <v>80</v>
      </c>
      <c r="G11" s="2">
        <v>77</v>
      </c>
      <c r="H11" s="2">
        <v>46</v>
      </c>
      <c r="I11" s="2">
        <v>28</v>
      </c>
      <c r="J11" s="2">
        <v>49</v>
      </c>
      <c r="K11" s="2">
        <v>25</v>
      </c>
      <c r="L11" s="2">
        <v>29</v>
      </c>
      <c r="M11" s="2">
        <v>33</v>
      </c>
    </row>
    <row r="12" spans="1:28" x14ac:dyDescent="0.25">
      <c r="A12" s="2">
        <v>49</v>
      </c>
      <c r="B12" s="2">
        <v>17</v>
      </c>
      <c r="C12" s="2">
        <v>54</v>
      </c>
      <c r="D12" s="2">
        <v>25</v>
      </c>
      <c r="E12" s="2">
        <v>37</v>
      </c>
      <c r="F12" s="2">
        <v>21</v>
      </c>
      <c r="G12" s="2">
        <v>47</v>
      </c>
      <c r="H12" s="2">
        <v>39</v>
      </c>
      <c r="I12" s="2">
        <v>42</v>
      </c>
      <c r="J12" s="2">
        <v>54</v>
      </c>
      <c r="K12" s="2">
        <v>65</v>
      </c>
      <c r="L12" s="2">
        <v>55</v>
      </c>
      <c r="M12" s="2">
        <v>98</v>
      </c>
    </row>
    <row r="13" spans="1:28" x14ac:dyDescent="0.25">
      <c r="A13" s="2">
        <v>42</v>
      </c>
      <c r="B13" s="2">
        <v>14</v>
      </c>
      <c r="C13" s="2">
        <v>27</v>
      </c>
      <c r="D13" s="2">
        <v>51</v>
      </c>
      <c r="E13" s="2">
        <v>43</v>
      </c>
      <c r="F13" s="2">
        <v>22</v>
      </c>
      <c r="G13" s="2">
        <v>74</v>
      </c>
      <c r="H13" s="2">
        <v>67</v>
      </c>
      <c r="I13" s="2">
        <v>69</v>
      </c>
      <c r="J13" s="2">
        <v>53</v>
      </c>
      <c r="K13" s="2">
        <v>40</v>
      </c>
      <c r="L13" s="2">
        <v>25</v>
      </c>
      <c r="M13" s="2">
        <v>92</v>
      </c>
    </row>
    <row r="14" spans="1:28" x14ac:dyDescent="0.25">
      <c r="A14" s="2">
        <v>25</v>
      </c>
      <c r="B14" s="2">
        <v>19</v>
      </c>
      <c r="C14" s="2">
        <v>26</v>
      </c>
      <c r="D14" s="2">
        <v>90</v>
      </c>
      <c r="E14" s="2">
        <v>81</v>
      </c>
      <c r="F14" s="2">
        <v>79</v>
      </c>
      <c r="G14" s="2">
        <v>70</v>
      </c>
      <c r="H14" s="2">
        <v>44</v>
      </c>
      <c r="I14" s="2">
        <v>32</v>
      </c>
      <c r="J14" s="2">
        <v>45</v>
      </c>
      <c r="K14" s="2">
        <v>28</v>
      </c>
      <c r="L14" s="2">
        <v>24</v>
      </c>
      <c r="M14" s="2">
        <v>30</v>
      </c>
    </row>
    <row r="15" spans="1:28" x14ac:dyDescent="0.25">
      <c r="A15" s="2">
        <v>42</v>
      </c>
      <c r="B15" s="2">
        <v>14</v>
      </c>
      <c r="C15" s="2">
        <v>27</v>
      </c>
      <c r="D15" s="2">
        <v>51</v>
      </c>
      <c r="E15" s="2">
        <v>56</v>
      </c>
      <c r="F15" s="2">
        <v>46</v>
      </c>
      <c r="G15" s="2">
        <v>81</v>
      </c>
      <c r="H15" s="2">
        <v>78</v>
      </c>
      <c r="I15" s="2">
        <v>82</v>
      </c>
      <c r="J15" s="2">
        <v>53</v>
      </c>
      <c r="K15" s="2">
        <v>40</v>
      </c>
      <c r="L15" s="2">
        <v>25</v>
      </c>
      <c r="M15" s="2">
        <v>33</v>
      </c>
    </row>
    <row r="16" spans="1:28" x14ac:dyDescent="0.25">
      <c r="A16" s="2">
        <v>80</v>
      </c>
      <c r="B16" s="2">
        <v>77</v>
      </c>
      <c r="C16" s="2">
        <v>79</v>
      </c>
      <c r="D16" s="2">
        <v>69</v>
      </c>
      <c r="E16" s="2">
        <v>65</v>
      </c>
      <c r="F16" s="2">
        <v>22</v>
      </c>
      <c r="G16" s="2">
        <v>31</v>
      </c>
      <c r="H16" s="2">
        <v>37</v>
      </c>
      <c r="I16" s="2">
        <v>28</v>
      </c>
      <c r="J16" s="2">
        <v>22</v>
      </c>
      <c r="K16" s="2">
        <v>19</v>
      </c>
      <c r="L16" s="2">
        <v>21</v>
      </c>
      <c r="M16" s="2">
        <v>29</v>
      </c>
    </row>
    <row r="17" spans="1:28" x14ac:dyDescent="0.25">
      <c r="A17" s="2">
        <v>21</v>
      </c>
      <c r="B17" s="2">
        <v>15</v>
      </c>
      <c r="C17" s="2">
        <v>22</v>
      </c>
      <c r="D17" s="2">
        <v>86</v>
      </c>
      <c r="E17" s="2">
        <v>79</v>
      </c>
      <c r="F17" s="2">
        <v>83</v>
      </c>
      <c r="G17" s="2">
        <v>68</v>
      </c>
      <c r="H17" s="2">
        <v>40</v>
      </c>
      <c r="I17" s="2">
        <v>30</v>
      </c>
      <c r="J17" s="2">
        <v>41</v>
      </c>
      <c r="K17" s="2">
        <v>20</v>
      </c>
      <c r="L17" s="2">
        <v>19</v>
      </c>
      <c r="M17" s="2">
        <v>25</v>
      </c>
    </row>
    <row r="18" spans="1:28" x14ac:dyDescent="0.25">
      <c r="A18" s="2">
        <v>18</v>
      </c>
      <c r="B18" s="2">
        <v>12</v>
      </c>
      <c r="C18" s="2">
        <v>25</v>
      </c>
      <c r="D18" s="2">
        <v>82</v>
      </c>
      <c r="E18" s="2">
        <v>81</v>
      </c>
      <c r="F18" s="2">
        <v>79</v>
      </c>
      <c r="G18" s="2">
        <v>64</v>
      </c>
      <c r="H18" s="2">
        <v>38</v>
      </c>
      <c r="I18" s="2">
        <v>29</v>
      </c>
      <c r="J18" s="2">
        <v>39</v>
      </c>
      <c r="K18" s="2">
        <v>19</v>
      </c>
      <c r="L18" s="2">
        <v>15</v>
      </c>
      <c r="M18" s="2">
        <v>27</v>
      </c>
    </row>
    <row r="19" spans="1:28" x14ac:dyDescent="0.25">
      <c r="A19" s="2">
        <v>22</v>
      </c>
      <c r="B19" s="2">
        <v>18</v>
      </c>
      <c r="C19" s="2">
        <v>26</v>
      </c>
      <c r="D19" s="2">
        <v>49</v>
      </c>
      <c r="E19" s="2">
        <v>51</v>
      </c>
      <c r="F19" s="2">
        <v>41</v>
      </c>
      <c r="G19" s="2">
        <v>80</v>
      </c>
      <c r="H19" s="2">
        <v>80</v>
      </c>
      <c r="I19" s="2">
        <v>86</v>
      </c>
      <c r="J19" s="2">
        <v>69</v>
      </c>
      <c r="K19" s="2">
        <v>24</v>
      </c>
      <c r="L19" s="2">
        <v>11</v>
      </c>
      <c r="M19" s="2">
        <v>26</v>
      </c>
    </row>
    <row r="20" spans="1:28" x14ac:dyDescent="0.25">
      <c r="A20" s="2">
        <v>41</v>
      </c>
      <c r="B20" s="2">
        <v>35</v>
      </c>
      <c r="C20" s="2">
        <v>44</v>
      </c>
      <c r="D20" s="2">
        <v>29</v>
      </c>
      <c r="E20" s="2">
        <v>34</v>
      </c>
      <c r="F20" s="2">
        <v>21</v>
      </c>
      <c r="G20" s="2">
        <v>47</v>
      </c>
      <c r="H20" s="2">
        <v>61</v>
      </c>
      <c r="I20" s="2">
        <v>50</v>
      </c>
      <c r="J20" s="2">
        <v>57</v>
      </c>
      <c r="K20" s="2">
        <v>62</v>
      </c>
      <c r="L20" s="2">
        <v>61</v>
      </c>
      <c r="M20" s="2">
        <v>98</v>
      </c>
    </row>
    <row r="21" spans="1:28" x14ac:dyDescent="0.25">
      <c r="A21" s="1">
        <v>10</v>
      </c>
      <c r="B21" s="1">
        <v>12</v>
      </c>
      <c r="C21" s="1">
        <v>4</v>
      </c>
      <c r="D21" s="1">
        <v>13</v>
      </c>
      <c r="E21" s="1">
        <v>13</v>
      </c>
      <c r="F21" s="1">
        <v>8</v>
      </c>
      <c r="G21" s="1">
        <v>10</v>
      </c>
      <c r="H21" s="1">
        <v>4</v>
      </c>
      <c r="I21" s="1">
        <v>4</v>
      </c>
      <c r="J21" s="1">
        <v>8</v>
      </c>
      <c r="K21" s="1">
        <v>4</v>
      </c>
      <c r="L21" s="1">
        <v>8</v>
      </c>
      <c r="M21" s="1">
        <v>2</v>
      </c>
    </row>
    <row r="22" spans="1:28" x14ac:dyDescent="0.25">
      <c r="A22" s="3">
        <v>75</v>
      </c>
      <c r="B22" s="3">
        <v>70</v>
      </c>
      <c r="C22" s="3">
        <v>75</v>
      </c>
      <c r="D22" s="3">
        <v>60</v>
      </c>
      <c r="E22" s="3">
        <v>55</v>
      </c>
      <c r="F22" s="3">
        <v>20</v>
      </c>
      <c r="G22" s="3">
        <v>25</v>
      </c>
      <c r="H22" s="3">
        <v>35</v>
      </c>
      <c r="I22" s="3">
        <v>20</v>
      </c>
      <c r="J22" s="3">
        <v>15</v>
      </c>
      <c r="K22" s="3">
        <v>15</v>
      </c>
      <c r="L22" s="3">
        <v>10</v>
      </c>
      <c r="M22" s="3">
        <v>20</v>
      </c>
      <c r="N22">
        <f>A22/SUM(A22:M22)</f>
        <v>0.15151515151515152</v>
      </c>
      <c r="O22">
        <f>B22/SUM(A22:M22)</f>
        <v>0.14141414141414141</v>
      </c>
      <c r="P22">
        <f>C22/SUM(A22:M22)</f>
        <v>0.15151515151515152</v>
      </c>
      <c r="Q22">
        <f>D22/SUM(A22:M22)</f>
        <v>0.12121212121212122</v>
      </c>
      <c r="R22">
        <f>E22/SUM(A22:M22)</f>
        <v>0.1111111111111111</v>
      </c>
      <c r="S22">
        <f>F22/SUM(A22:M22)</f>
        <v>4.0404040404040407E-2</v>
      </c>
      <c r="T22">
        <f>G22/SUM(A22:M22)</f>
        <v>5.0505050505050504E-2</v>
      </c>
      <c r="U22">
        <f>H22/SUM(A22:M22)</f>
        <v>7.0707070707070704E-2</v>
      </c>
      <c r="V22">
        <f>I22/SUM(A22:M22)</f>
        <v>4.0404040404040407E-2</v>
      </c>
      <c r="W22">
        <f>J22/SUM(A22:M22)</f>
        <v>3.0303030303030304E-2</v>
      </c>
      <c r="X22">
        <f>K22/SUM(A22:M22)</f>
        <v>3.0303030303030304E-2</v>
      </c>
      <c r="Y22">
        <f>L22/SUM(A22:M22)</f>
        <v>2.0202020202020204E-2</v>
      </c>
      <c r="Z22">
        <f>M22/SUM(A22:M22)</f>
        <v>4.0404040404040407E-2</v>
      </c>
      <c r="AA22">
        <f>SUM(N22:Z22)</f>
        <v>1</v>
      </c>
      <c r="AB22">
        <f>SUM(A22:M22)</f>
        <v>495</v>
      </c>
    </row>
    <row r="23" spans="1:28" x14ac:dyDescent="0.25">
      <c r="A23" s="3">
        <v>15</v>
      </c>
      <c r="B23" s="3">
        <v>10</v>
      </c>
      <c r="C23" s="3">
        <v>20</v>
      </c>
      <c r="D23" s="3">
        <v>75</v>
      </c>
      <c r="E23" s="3">
        <v>70</v>
      </c>
      <c r="F23" s="3">
        <v>75</v>
      </c>
      <c r="G23" s="3">
        <v>60</v>
      </c>
      <c r="H23" s="3">
        <v>30</v>
      </c>
      <c r="I23" s="3">
        <v>25</v>
      </c>
      <c r="J23" s="3">
        <v>35</v>
      </c>
      <c r="K23" s="3">
        <v>15</v>
      </c>
      <c r="L23" s="3">
        <v>10</v>
      </c>
      <c r="M23" s="3">
        <v>20</v>
      </c>
      <c r="N23">
        <f>A23/SUM(A23:M23)</f>
        <v>3.2608695652173912E-2</v>
      </c>
      <c r="O23">
        <f>B23/SUM(A23:M23)</f>
        <v>2.1739130434782608E-2</v>
      </c>
      <c r="P23">
        <f>C23/SUM(A23:M23)</f>
        <v>4.3478260869565216E-2</v>
      </c>
      <c r="Q23">
        <f>D23/SUM(A23:M23)</f>
        <v>0.16304347826086957</v>
      </c>
      <c r="R23">
        <f>E23/SUM(A23:M23)</f>
        <v>0.15217391304347827</v>
      </c>
      <c r="S23">
        <f>F23/SUM(A23:M23)</f>
        <v>0.16304347826086957</v>
      </c>
      <c r="T23">
        <f>G23/SUM(A23:M23)</f>
        <v>0.13043478260869565</v>
      </c>
      <c r="U23">
        <f>H23/SUM(A23:M23)</f>
        <v>6.5217391304347824E-2</v>
      </c>
      <c r="V23">
        <f>I23/SUM(A23:M23)</f>
        <v>5.434782608695652E-2</v>
      </c>
      <c r="W23">
        <f>J23/SUM(A23:M23)</f>
        <v>7.6086956521739135E-2</v>
      </c>
      <c r="X23">
        <f>K23/SUM(A23:M23)</f>
        <v>3.2608695652173912E-2</v>
      </c>
      <c r="Y23">
        <f>L23/SUM(A23:M23)</f>
        <v>2.1739130434782608E-2</v>
      </c>
      <c r="Z23">
        <f>M23/SUM(A23:M23)</f>
        <v>4.3478260869565216E-2</v>
      </c>
      <c r="AB23">
        <f>SUM(A23:M23)</f>
        <v>460</v>
      </c>
    </row>
    <row r="24" spans="1:28" x14ac:dyDescent="0.25">
      <c r="A24" s="3">
        <v>15</v>
      </c>
      <c r="B24" s="3">
        <v>10</v>
      </c>
      <c r="C24" s="3">
        <v>20</v>
      </c>
      <c r="D24" s="3">
        <v>45</v>
      </c>
      <c r="E24" s="3">
        <v>45</v>
      </c>
      <c r="F24" s="3">
        <v>40</v>
      </c>
      <c r="G24" s="3">
        <v>75</v>
      </c>
      <c r="H24" s="3">
        <v>70</v>
      </c>
      <c r="I24" s="3">
        <v>75</v>
      </c>
      <c r="J24" s="3">
        <v>60</v>
      </c>
      <c r="K24" s="3">
        <v>15</v>
      </c>
      <c r="L24" s="3">
        <v>10</v>
      </c>
      <c r="M24" s="3">
        <v>20</v>
      </c>
      <c r="N24">
        <f>A24/SUM(A24:M24)</f>
        <v>0.03</v>
      </c>
      <c r="O24">
        <f>B24/SUM(A24:M24)</f>
        <v>0.02</v>
      </c>
      <c r="P24">
        <f>C24/SUM(A24:M24)</f>
        <v>0.04</v>
      </c>
      <c r="Q24">
        <f>D24/SUM(A24:M24)</f>
        <v>0.09</v>
      </c>
      <c r="R24">
        <f>E24/SUM(A24:M24)</f>
        <v>0.09</v>
      </c>
      <c r="S24">
        <f>F24/SUM(A24:M24)</f>
        <v>0.08</v>
      </c>
      <c r="T24">
        <f>G24/SUM(A24:M24)</f>
        <v>0.15</v>
      </c>
      <c r="U24">
        <f>H24/SUM(A24:M24)</f>
        <v>0.14000000000000001</v>
      </c>
      <c r="V24">
        <f>I24/SUM(A24:M24)</f>
        <v>0.15</v>
      </c>
      <c r="W24">
        <f>J24/SUM(A24:M24)</f>
        <v>0.12</v>
      </c>
      <c r="X24">
        <f>K24/SUM(A24:M24)</f>
        <v>0.03</v>
      </c>
      <c r="Y24">
        <f>L24/SUM(A24:M24)</f>
        <v>0.02</v>
      </c>
      <c r="Z24">
        <f>M24/SUM(A24:M24)</f>
        <v>0.04</v>
      </c>
      <c r="AB24">
        <f>SUM(A24:M24)</f>
        <v>500</v>
      </c>
    </row>
    <row r="25" spans="1:28" x14ac:dyDescent="0.25">
      <c r="A25" s="3">
        <v>55</v>
      </c>
      <c r="B25" s="3">
        <v>10</v>
      </c>
      <c r="C25" s="3">
        <v>20</v>
      </c>
      <c r="D25" s="3">
        <v>15</v>
      </c>
      <c r="E25" s="3">
        <v>10</v>
      </c>
      <c r="F25" s="3">
        <v>20</v>
      </c>
      <c r="G25" s="3">
        <v>35</v>
      </c>
      <c r="H25" s="3">
        <v>30</v>
      </c>
      <c r="I25" s="3">
        <v>40</v>
      </c>
      <c r="J25" s="3">
        <v>70</v>
      </c>
      <c r="K25" s="3">
        <v>75</v>
      </c>
      <c r="L25" s="3">
        <v>60</v>
      </c>
      <c r="M25" s="3">
        <v>55</v>
      </c>
      <c r="N25">
        <f>A25/SUM(A25:M25)</f>
        <v>0.1111111111111111</v>
      </c>
      <c r="O25">
        <f>B25/SUM(A25:M25)</f>
        <v>2.0202020202020204E-2</v>
      </c>
      <c r="P25">
        <f>C25/SUM(A25:M25)</f>
        <v>4.0404040404040407E-2</v>
      </c>
      <c r="Q25">
        <f>D25/SUM(A25:M25)</f>
        <v>3.0303030303030304E-2</v>
      </c>
      <c r="R25">
        <f>E25/SUM(A25:M25)</f>
        <v>2.0202020202020204E-2</v>
      </c>
      <c r="S25">
        <f>F25/SUM(A25:M25)</f>
        <v>4.0404040404040407E-2</v>
      </c>
      <c r="T25">
        <f>G25/SUM(A25:M25)</f>
        <v>7.0707070707070704E-2</v>
      </c>
      <c r="U25">
        <f>H25/SUM(A25:M25)</f>
        <v>6.0606060606060608E-2</v>
      </c>
      <c r="V25">
        <f>I25/SUM(A25:M25)</f>
        <v>8.0808080808080815E-2</v>
      </c>
      <c r="W25">
        <f>J25/SUM(A25:M25)</f>
        <v>0.14141414141414141</v>
      </c>
      <c r="X25">
        <f>K25/SUM(A25:M25)</f>
        <v>0.15151515151515152</v>
      </c>
      <c r="Y25">
        <f>L25/SUM(A25:M25)</f>
        <v>0.12121212121212122</v>
      </c>
      <c r="Z25">
        <f>M25/SUM(A25:M25)</f>
        <v>0.1111111111111111</v>
      </c>
      <c r="AB25">
        <f>SUM(A25:M25)</f>
        <v>495</v>
      </c>
    </row>
    <row r="28" spans="1:28" x14ac:dyDescent="0.25">
      <c r="A28" t="s">
        <v>9</v>
      </c>
      <c r="B28" t="s">
        <v>1</v>
      </c>
      <c r="C28" t="s">
        <v>2</v>
      </c>
      <c r="D28" t="s">
        <v>3</v>
      </c>
      <c r="E28" t="s">
        <v>4</v>
      </c>
      <c r="F28" t="s">
        <v>10</v>
      </c>
      <c r="G28" t="s">
        <v>11</v>
      </c>
      <c r="H28" s="2" t="s">
        <v>1</v>
      </c>
      <c r="I28" s="2" t="s">
        <v>2</v>
      </c>
      <c r="J28" s="2" t="s">
        <v>3</v>
      </c>
      <c r="K28" s="2" t="s">
        <v>4</v>
      </c>
      <c r="L28" s="2" t="s">
        <v>12</v>
      </c>
    </row>
    <row r="29" spans="1:28" x14ac:dyDescent="0.25">
      <c r="A29">
        <v>1</v>
      </c>
      <c r="B29">
        <f>SUMPRODUCT(N22:Z22,A1:M1)</f>
        <v>38.141414141414138</v>
      </c>
      <c r="C29">
        <f>SUMPRODUCT(N23:Z23,A1:M1)</f>
        <v>43.141304347826093</v>
      </c>
      <c r="D29">
        <f>SUMPRODUCT(N24:Z24,A1:M1)</f>
        <v>43.43</v>
      </c>
      <c r="E29">
        <f>SUMPRODUCT(N25:Z25,A1:M1)</f>
        <v>46.696969696969703</v>
      </c>
      <c r="F29">
        <f>LARGE(B29:E29,1)</f>
        <v>46.696969696969703</v>
      </c>
      <c r="G29" t="s">
        <v>4</v>
      </c>
      <c r="H29">
        <f>SUMPRODUCT(A1:M1,N30:Z30)</f>
        <v>37.486674391657012</v>
      </c>
      <c r="I29">
        <f>SUMPRODUCT(N32:Z32,A1:M1)</f>
        <v>43.434993924665854</v>
      </c>
      <c r="J29">
        <f>SUMPRODUCT(N34:Z34,A1:M1)</f>
        <v>44.342036553524807</v>
      </c>
      <c r="K29">
        <f>SUMPRODUCT(N36:Z36,A1:M1)</f>
        <v>44.122171945701361</v>
      </c>
      <c r="L29" t="s">
        <v>3</v>
      </c>
      <c r="M29" t="s">
        <v>24</v>
      </c>
      <c r="N29">
        <f>SUMPRODUCT(A22:M22,A21:M21)</f>
        <v>4315</v>
      </c>
      <c r="O29">
        <f>N29</f>
        <v>4315</v>
      </c>
      <c r="P29">
        <f t="shared" ref="P29:Z29" si="0">O29</f>
        <v>4315</v>
      </c>
      <c r="Q29">
        <f t="shared" si="0"/>
        <v>4315</v>
      </c>
      <c r="R29">
        <f t="shared" si="0"/>
        <v>4315</v>
      </c>
      <c r="S29">
        <f t="shared" si="0"/>
        <v>4315</v>
      </c>
      <c r="T29">
        <f t="shared" si="0"/>
        <v>4315</v>
      </c>
      <c r="U29">
        <f t="shared" si="0"/>
        <v>4315</v>
      </c>
      <c r="V29">
        <f t="shared" si="0"/>
        <v>4315</v>
      </c>
      <c r="W29">
        <f t="shared" si="0"/>
        <v>4315</v>
      </c>
      <c r="X29">
        <f t="shared" si="0"/>
        <v>4315</v>
      </c>
      <c r="Y29">
        <f t="shared" si="0"/>
        <v>4315</v>
      </c>
      <c r="Z29">
        <f t="shared" si="0"/>
        <v>4315</v>
      </c>
    </row>
    <row r="30" spans="1:28" x14ac:dyDescent="0.25">
      <c r="A30">
        <v>2</v>
      </c>
      <c r="B30">
        <f>SUMPRODUCT(N22:Z22,A2:M2)</f>
        <v>63.595959595959592</v>
      </c>
      <c r="C30">
        <f>SUMPRODUCT(N23:Z23,A2:M2)</f>
        <v>50.728260869565219</v>
      </c>
      <c r="D30">
        <f>SUMPRODUCT(N24:Z24,A2:M2)</f>
        <v>49.48</v>
      </c>
      <c r="E30">
        <f>SUMPRODUCT(N24:Z24,A2:M2)</f>
        <v>49.48</v>
      </c>
      <c r="F30">
        <f t="shared" ref="F30:F36" si="1">LARGE(B30:E30,1)</f>
        <v>63.595959595959592</v>
      </c>
      <c r="G30" t="s">
        <v>1</v>
      </c>
      <c r="H30">
        <f>SUMPRODUCT(A2:M2,N30:Z30)</f>
        <v>65.818076477404404</v>
      </c>
      <c r="I30">
        <f>SUMPRODUCT(N32:Z32,A2:M2)</f>
        <v>54.173754556500604</v>
      </c>
      <c r="J30">
        <f>SUMPRODUCT(N34:Z34,A2:M2)</f>
        <v>52.516971279373379</v>
      </c>
      <c r="K30">
        <f>SUMPRODUCT(N36:Z36,A2:M2)</f>
        <v>47.419306184012058</v>
      </c>
      <c r="L30" t="s">
        <v>1</v>
      </c>
      <c r="M30" t="s">
        <v>24</v>
      </c>
      <c r="N30">
        <f>A22*A21/N29</f>
        <v>0.17381228273464658</v>
      </c>
      <c r="O30">
        <f t="shared" ref="O30:Z30" si="2">B22*B21/O29</f>
        <v>0.19466975666280417</v>
      </c>
      <c r="P30">
        <f t="shared" si="2"/>
        <v>6.9524913093858637E-2</v>
      </c>
      <c r="Q30">
        <f t="shared" si="2"/>
        <v>0.18076477404403243</v>
      </c>
      <c r="R30">
        <f t="shared" si="2"/>
        <v>0.16570104287369641</v>
      </c>
      <c r="S30">
        <f t="shared" si="2"/>
        <v>3.7079953650057937E-2</v>
      </c>
      <c r="T30">
        <f t="shared" si="2"/>
        <v>5.7937427578215531E-2</v>
      </c>
      <c r="U30">
        <f t="shared" si="2"/>
        <v>3.2444959443800693E-2</v>
      </c>
      <c r="V30">
        <f t="shared" si="2"/>
        <v>1.8539976825028968E-2</v>
      </c>
      <c r="W30">
        <f t="shared" si="2"/>
        <v>2.7809965237543453E-2</v>
      </c>
      <c r="X30">
        <f t="shared" si="2"/>
        <v>1.3904982618771726E-2</v>
      </c>
      <c r="Y30">
        <f t="shared" si="2"/>
        <v>1.8539976825028968E-2</v>
      </c>
      <c r="Z30">
        <f t="shared" si="2"/>
        <v>9.2699884125144842E-3</v>
      </c>
      <c r="AA30">
        <f>SUM(N30:Z30)</f>
        <v>0.99999999999999989</v>
      </c>
    </row>
    <row r="31" spans="1:28" x14ac:dyDescent="0.25">
      <c r="A31">
        <v>3</v>
      </c>
      <c r="B31">
        <f>SUMPRODUCT(N22:Z22,A3:M3)</f>
        <v>62.979797979797993</v>
      </c>
      <c r="C31">
        <f>SUMPRODUCT(N23:Z23,A3:M3)</f>
        <v>47.152173913043477</v>
      </c>
      <c r="D31">
        <f>SUMPRODUCT(N24:Z24,A3:M3)</f>
        <v>45.050000000000004</v>
      </c>
      <c r="E31">
        <f>SUMPRODUCT(N25:Z25,A3:M3)</f>
        <v>41.838383838383834</v>
      </c>
      <c r="F31">
        <f t="shared" si="1"/>
        <v>62.979797979797993</v>
      </c>
      <c r="G31" t="s">
        <v>1</v>
      </c>
      <c r="H31">
        <f>SUMPRODUCT(A3:M3,N30:Z30)</f>
        <v>65.618771726535357</v>
      </c>
      <c r="I31">
        <f>SUMPRODUCT(N32:Z32,A3:M3)</f>
        <v>50.346294046172538</v>
      </c>
      <c r="J31">
        <f>SUMPRODUCT(N34:Z34,A3:M3)</f>
        <v>47.624020887728463</v>
      </c>
      <c r="K31">
        <f>SUMPRODUCT(N36:Z36,A3:M3)</f>
        <v>45.633484162895932</v>
      </c>
      <c r="L31" t="s">
        <v>1</v>
      </c>
      <c r="M31" t="s">
        <v>24</v>
      </c>
      <c r="N31">
        <f>SUMPRODUCT(A23:M23,A21:M21)</f>
        <v>4115</v>
      </c>
      <c r="O31">
        <f>N31</f>
        <v>4115</v>
      </c>
      <c r="P31">
        <f t="shared" ref="P31:Z31" si="3">O31</f>
        <v>4115</v>
      </c>
      <c r="Q31">
        <f t="shared" si="3"/>
        <v>4115</v>
      </c>
      <c r="R31">
        <f t="shared" si="3"/>
        <v>4115</v>
      </c>
      <c r="S31">
        <f t="shared" si="3"/>
        <v>4115</v>
      </c>
      <c r="T31">
        <f t="shared" si="3"/>
        <v>4115</v>
      </c>
      <c r="U31">
        <f t="shared" si="3"/>
        <v>4115</v>
      </c>
      <c r="V31">
        <f t="shared" si="3"/>
        <v>4115</v>
      </c>
      <c r="W31">
        <f t="shared" si="3"/>
        <v>4115</v>
      </c>
      <c r="X31">
        <f t="shared" si="3"/>
        <v>4115</v>
      </c>
      <c r="Y31">
        <f t="shared" si="3"/>
        <v>4115</v>
      </c>
      <c r="Z31">
        <f t="shared" si="3"/>
        <v>4115</v>
      </c>
    </row>
    <row r="32" spans="1:28" x14ac:dyDescent="0.25">
      <c r="A32">
        <v>4</v>
      </c>
      <c r="B32">
        <f>SUMPRODUCT(N22:Z22,A4:M4)</f>
        <v>36.707070707070706</v>
      </c>
      <c r="C32">
        <f>SUMPRODUCT(N23:Z23,A4:M4)</f>
        <v>41.358695652173914</v>
      </c>
      <c r="D32">
        <f>SUMPRODUCT(N24:Z24,A4:M4)</f>
        <v>45.18</v>
      </c>
      <c r="E32">
        <f>SUMPRODUCT(N25:Z25,A4:M4)</f>
        <v>44.111111111111114</v>
      </c>
      <c r="F32">
        <f t="shared" si="1"/>
        <v>45.18</v>
      </c>
      <c r="G32" t="s">
        <v>3</v>
      </c>
      <c r="H32">
        <f>SUMPRODUCT(A4:M4,N30:Z30)</f>
        <v>35.792584009269987</v>
      </c>
      <c r="I32">
        <f>SUMPRODUCT(N32:Z32,A4:M4)</f>
        <v>40.190765492102067</v>
      </c>
      <c r="J32">
        <f>SUMPRODUCT(N34:Z34,A4:M4)</f>
        <v>43.869451697127936</v>
      </c>
      <c r="K32">
        <f>SUMPRODUCT(N36:Z36,A4:M4)</f>
        <v>40.981900452488688</v>
      </c>
      <c r="L32" t="s">
        <v>3</v>
      </c>
      <c r="M32" t="s">
        <v>34</v>
      </c>
      <c r="N32">
        <f>A23*A21/N31</f>
        <v>3.6452004860267312E-2</v>
      </c>
      <c r="O32">
        <f t="shared" ref="O32:Z32" si="4">B23*B21/O31</f>
        <v>2.9161603888213851E-2</v>
      </c>
      <c r="P32">
        <f t="shared" si="4"/>
        <v>1.9441069258809233E-2</v>
      </c>
      <c r="Q32">
        <f t="shared" si="4"/>
        <v>0.23693803159173754</v>
      </c>
      <c r="R32">
        <f t="shared" si="4"/>
        <v>0.22114216281895505</v>
      </c>
      <c r="S32">
        <f t="shared" si="4"/>
        <v>0.14580801944106925</v>
      </c>
      <c r="T32">
        <f t="shared" si="4"/>
        <v>0.14580801944106925</v>
      </c>
      <c r="U32">
        <f t="shared" si="4"/>
        <v>2.9161603888213851E-2</v>
      </c>
      <c r="V32">
        <f t="shared" si="4"/>
        <v>2.4301336573511544E-2</v>
      </c>
      <c r="W32">
        <f t="shared" si="4"/>
        <v>6.8043742405832316E-2</v>
      </c>
      <c r="X32">
        <f t="shared" si="4"/>
        <v>1.4580801944106925E-2</v>
      </c>
      <c r="Y32">
        <f t="shared" si="4"/>
        <v>1.9441069258809233E-2</v>
      </c>
      <c r="Z32">
        <f t="shared" si="4"/>
        <v>9.7205346294046164E-3</v>
      </c>
      <c r="AA32">
        <f>SUM(N32:Z32)</f>
        <v>1</v>
      </c>
    </row>
    <row r="33" spans="1:27" x14ac:dyDescent="0.25">
      <c r="A33">
        <v>5</v>
      </c>
      <c r="B33">
        <f>SUMPRODUCT(N22:Z22,A5:M5)</f>
        <v>42.01010101010101</v>
      </c>
      <c r="C33">
        <f>SUMPRODUCT(N23:Z23,A5:M5)</f>
        <v>34.989130434782609</v>
      </c>
      <c r="D33">
        <f>SUMPRODUCT(N24:Z24,A5:M5)</f>
        <v>39.51</v>
      </c>
      <c r="E33">
        <f>SUMPRODUCT(N25:Z25,A5:M5)</f>
        <v>49.141414141414138</v>
      </c>
      <c r="F33">
        <f t="shared" si="1"/>
        <v>49.141414141414138</v>
      </c>
      <c r="G33" t="s">
        <v>4</v>
      </c>
      <c r="H33">
        <f>SUMPRODUCT(A5:M5,N30:Z30)</f>
        <v>37.64542294322132</v>
      </c>
      <c r="I33">
        <f>SUMPRODUCT(N32:Z32,A5:M5)</f>
        <v>30.764277035236933</v>
      </c>
      <c r="J33">
        <f>SUMPRODUCT(N34:Z34,A5:M5)</f>
        <v>34.94125326370758</v>
      </c>
      <c r="K33">
        <f>SUMPRODUCT(N36:Z36,A5:M5)</f>
        <v>42.457013574660635</v>
      </c>
      <c r="L33" t="s">
        <v>4</v>
      </c>
      <c r="M33" t="s">
        <v>24</v>
      </c>
      <c r="N33">
        <f>SUMPRODUCT(A24:M24,A21:M21)</f>
        <v>3830</v>
      </c>
      <c r="O33">
        <f>N33</f>
        <v>3830</v>
      </c>
      <c r="P33">
        <f t="shared" ref="P33:Z33" si="5">O33</f>
        <v>3830</v>
      </c>
      <c r="Q33">
        <f t="shared" si="5"/>
        <v>3830</v>
      </c>
      <c r="R33">
        <f t="shared" si="5"/>
        <v>3830</v>
      </c>
      <c r="S33">
        <f t="shared" si="5"/>
        <v>3830</v>
      </c>
      <c r="T33">
        <f t="shared" si="5"/>
        <v>3830</v>
      </c>
      <c r="U33">
        <f t="shared" si="5"/>
        <v>3830</v>
      </c>
      <c r="V33">
        <f t="shared" si="5"/>
        <v>3830</v>
      </c>
      <c r="W33">
        <f t="shared" si="5"/>
        <v>3830</v>
      </c>
      <c r="X33">
        <f t="shared" si="5"/>
        <v>3830</v>
      </c>
      <c r="Y33">
        <f t="shared" si="5"/>
        <v>3830</v>
      </c>
      <c r="Z33">
        <f t="shared" si="5"/>
        <v>3830</v>
      </c>
    </row>
    <row r="34" spans="1:27" x14ac:dyDescent="0.25">
      <c r="A34">
        <v>6</v>
      </c>
      <c r="B34">
        <f>SUMPRODUCT(N22:Z22,A6:M6)</f>
        <v>57.515151515151516</v>
      </c>
      <c r="C34">
        <f>SUMPRODUCT(N23:Z23,A6:M6)</f>
        <v>42.282608695652179</v>
      </c>
      <c r="D34">
        <f>SUMPRODUCT(N24:Z24,A6:M6)</f>
        <v>37.020000000000003</v>
      </c>
      <c r="E34">
        <f>SUMPRODUCT(N25:Z25,A6:M6)</f>
        <v>34.212121212121211</v>
      </c>
      <c r="F34">
        <f t="shared" si="1"/>
        <v>57.515151515151516</v>
      </c>
      <c r="G34" t="s">
        <v>1</v>
      </c>
      <c r="H34">
        <f>SUMPRODUCT(A6:M6,N30:Z30)</f>
        <v>61.123986095017372</v>
      </c>
      <c r="I34">
        <f>SUMPRODUCT(N32:Z32,A6:M6)</f>
        <v>47.004860267314704</v>
      </c>
      <c r="J34">
        <f>SUMPRODUCT(N34:Z34,A6:M6)</f>
        <v>41.701044386422979</v>
      </c>
      <c r="K34">
        <f>SUMPRODUCT(N36:Z36,A6:M6)</f>
        <v>39.09954751131221</v>
      </c>
      <c r="L34" t="s">
        <v>1</v>
      </c>
      <c r="M34" t="s">
        <v>24</v>
      </c>
      <c r="N34">
        <f>A24*A21/N33</f>
        <v>3.91644908616188E-2</v>
      </c>
      <c r="O34">
        <f t="shared" ref="O34:Z34" si="6">B24*B21/O33</f>
        <v>3.1331592689295036E-2</v>
      </c>
      <c r="P34">
        <f t="shared" si="6"/>
        <v>2.0887728459530026E-2</v>
      </c>
      <c r="Q34">
        <f t="shared" si="6"/>
        <v>0.15274151436031333</v>
      </c>
      <c r="R34">
        <f t="shared" si="6"/>
        <v>0.15274151436031333</v>
      </c>
      <c r="S34">
        <f t="shared" si="6"/>
        <v>8.3550913838120106E-2</v>
      </c>
      <c r="T34">
        <f t="shared" si="6"/>
        <v>0.195822454308094</v>
      </c>
      <c r="U34">
        <f t="shared" si="6"/>
        <v>7.3107049608355096E-2</v>
      </c>
      <c r="V34">
        <f t="shared" si="6"/>
        <v>7.8328981723237601E-2</v>
      </c>
      <c r="W34">
        <f t="shared" si="6"/>
        <v>0.12532637075718014</v>
      </c>
      <c r="X34">
        <f t="shared" si="6"/>
        <v>1.5665796344647518E-2</v>
      </c>
      <c r="Y34">
        <f t="shared" si="6"/>
        <v>2.0887728459530026E-2</v>
      </c>
      <c r="Z34">
        <f t="shared" si="6"/>
        <v>1.0443864229765013E-2</v>
      </c>
      <c r="AA34">
        <f>SUM(N34:Z34)</f>
        <v>1</v>
      </c>
    </row>
    <row r="35" spans="1:27" x14ac:dyDescent="0.25">
      <c r="A35">
        <v>7</v>
      </c>
      <c r="B35">
        <f>SUMPRODUCT(N22:Z22,A7:M7)</f>
        <v>40.161616161616166</v>
      </c>
      <c r="C35">
        <f>SUMPRODUCT(N23:Z23,A7:M7)</f>
        <v>40.065217391304351</v>
      </c>
      <c r="D35">
        <f>SUMPRODUCT(N24:Z24,A7:M7)</f>
        <v>43.530000000000008</v>
      </c>
      <c r="E35">
        <f>SUMPRODUCT(N25:Z25,A7:M7)</f>
        <v>54.838383838383841</v>
      </c>
      <c r="F35">
        <f t="shared" si="1"/>
        <v>54.838383838383841</v>
      </c>
      <c r="G35" t="s">
        <v>4</v>
      </c>
      <c r="H35">
        <f>SUMPRODUCT(A7:M7,N30:Z30)</f>
        <v>34.512166859791428</v>
      </c>
      <c r="I35">
        <f>SUMPRODUCT(N32:Z32,A7:M7)</f>
        <v>36.402187120291615</v>
      </c>
      <c r="J35">
        <f>SUMPRODUCT(N34:Z34,A7:M7)</f>
        <v>40.424281984334201</v>
      </c>
      <c r="K35">
        <f>SUMPRODUCT(N36:Z36,A7:M7)</f>
        <v>50.010558069381602</v>
      </c>
      <c r="L35" t="s">
        <v>4</v>
      </c>
      <c r="M35" t="s">
        <v>24</v>
      </c>
      <c r="N35">
        <f>SUMPRODUCT(A25:M25,A21:M21)</f>
        <v>3315</v>
      </c>
      <c r="O35">
        <f>N35</f>
        <v>3315</v>
      </c>
      <c r="P35">
        <f t="shared" ref="P35:Z35" si="7">O35</f>
        <v>3315</v>
      </c>
      <c r="Q35">
        <f t="shared" si="7"/>
        <v>3315</v>
      </c>
      <c r="R35">
        <f t="shared" si="7"/>
        <v>3315</v>
      </c>
      <c r="S35">
        <f t="shared" si="7"/>
        <v>3315</v>
      </c>
      <c r="T35">
        <f t="shared" si="7"/>
        <v>3315</v>
      </c>
      <c r="U35">
        <f t="shared" si="7"/>
        <v>3315</v>
      </c>
      <c r="V35">
        <f t="shared" si="7"/>
        <v>3315</v>
      </c>
      <c r="W35">
        <f t="shared" si="7"/>
        <v>3315</v>
      </c>
      <c r="X35">
        <f t="shared" si="7"/>
        <v>3315</v>
      </c>
      <c r="Y35">
        <f t="shared" si="7"/>
        <v>3315</v>
      </c>
      <c r="Z35">
        <f t="shared" si="7"/>
        <v>3315</v>
      </c>
    </row>
    <row r="36" spans="1:27" x14ac:dyDescent="0.25">
      <c r="A36">
        <v>8</v>
      </c>
      <c r="B36">
        <f>SUMPRODUCT(N22:Z22,A8:M8)</f>
        <v>44.797979797979799</v>
      </c>
      <c r="C36">
        <f>SUMPRODUCT(N23:Z23,A8:M8)</f>
        <v>51.652173913043477</v>
      </c>
      <c r="D36">
        <f>SUMPRODUCT(N24:Z24,A8:M8)</f>
        <v>57.79</v>
      </c>
      <c r="E36">
        <f>SUMPRODUCT(N25:Z25,A8:M8)</f>
        <v>49.717171717171716</v>
      </c>
      <c r="F36">
        <f t="shared" si="1"/>
        <v>57.79</v>
      </c>
      <c r="G36" t="s">
        <v>3</v>
      </c>
      <c r="H36">
        <f>SUMPRODUCT(A8:M8,N30:Z30)</f>
        <v>44.049826187717258</v>
      </c>
      <c r="I36">
        <f>SUMPRODUCT(N32:Z32,A8:M8)</f>
        <v>51.780072904009721</v>
      </c>
      <c r="J36">
        <f>SUMPRODUCT(N34:Z34,A8:M8)</f>
        <v>56.496083550913838</v>
      </c>
      <c r="K36">
        <f>SUMPRODUCT(N36:Z36,A8:M8)</f>
        <v>49.123680241327307</v>
      </c>
      <c r="L36" t="s">
        <v>3</v>
      </c>
      <c r="M36" t="s">
        <v>24</v>
      </c>
      <c r="N36">
        <f>A25*A21/N35</f>
        <v>0.16591251885369532</v>
      </c>
      <c r="O36">
        <f t="shared" ref="O36:Z36" si="8">B25*B21/O35</f>
        <v>3.6199095022624438E-2</v>
      </c>
      <c r="P36">
        <f t="shared" si="8"/>
        <v>2.4132730015082957E-2</v>
      </c>
      <c r="Q36">
        <f t="shared" si="8"/>
        <v>5.8823529411764705E-2</v>
      </c>
      <c r="R36">
        <f t="shared" si="8"/>
        <v>3.9215686274509803E-2</v>
      </c>
      <c r="S36">
        <f t="shared" si="8"/>
        <v>4.8265460030165915E-2</v>
      </c>
      <c r="T36">
        <f t="shared" si="8"/>
        <v>0.10558069381598793</v>
      </c>
      <c r="U36">
        <f t="shared" si="8"/>
        <v>3.6199095022624438E-2</v>
      </c>
      <c r="V36">
        <f t="shared" si="8"/>
        <v>4.8265460030165915E-2</v>
      </c>
      <c r="W36">
        <f t="shared" si="8"/>
        <v>0.1689291101055807</v>
      </c>
      <c r="X36">
        <f t="shared" si="8"/>
        <v>9.0497737556561084E-2</v>
      </c>
      <c r="Y36">
        <f t="shared" si="8"/>
        <v>0.14479638009049775</v>
      </c>
      <c r="Z36">
        <f t="shared" si="8"/>
        <v>3.3182503770739065E-2</v>
      </c>
      <c r="AA36">
        <f>SUM(N36:Z36)</f>
        <v>1.0000000000000002</v>
      </c>
    </row>
    <row r="37" spans="1:27" x14ac:dyDescent="0.25">
      <c r="A37">
        <v>9</v>
      </c>
      <c r="H37">
        <f>SUMPRODUCT(A9:M9,N30:Z30)</f>
        <v>44.161066048667443</v>
      </c>
      <c r="I37">
        <f>SUMPRODUCT(N32:Z32,A9:M9)</f>
        <v>43.891859052247881</v>
      </c>
      <c r="J37">
        <f>SUMPRODUCT(N34:Z34,A9:M9)</f>
        <v>45.140992167101821</v>
      </c>
      <c r="K37">
        <f>SUMPRODUCT(N36:Z36,A9:M9)</f>
        <v>47.328808446455511</v>
      </c>
      <c r="L37" t="s">
        <v>4</v>
      </c>
      <c r="M37" t="s">
        <v>24</v>
      </c>
    </row>
    <row r="38" spans="1:27" x14ac:dyDescent="0.25">
      <c r="A38">
        <v>10</v>
      </c>
      <c r="H38">
        <f>SUMPRODUCT(A10:M10,N30:Z30)</f>
        <v>44.353418308227113</v>
      </c>
      <c r="I38">
        <f>SUMPRODUCT(N32:Z32,A10:M10)</f>
        <v>55.765492102065622</v>
      </c>
      <c r="J38">
        <f>SUMPRODUCT(N34:Z34,A10:M10)</f>
        <v>62.122715404699747</v>
      </c>
      <c r="K38">
        <f>SUMPRODUCT(N36:Z36,A10:M10)</f>
        <v>48.559577677224738</v>
      </c>
      <c r="L38" t="s">
        <v>3</v>
      </c>
      <c r="M38" t="s">
        <v>24</v>
      </c>
    </row>
    <row r="39" spans="1:27" x14ac:dyDescent="0.25">
      <c r="A39">
        <v>11</v>
      </c>
      <c r="H39">
        <f>SUMPRODUCT(A11:M11,N30:Z30)</f>
        <v>55.054461181923514</v>
      </c>
      <c r="I39">
        <f>SUMPRODUCT(N32:Z32,A11:M11)</f>
        <v>71.690157958687706</v>
      </c>
      <c r="J39">
        <f>SUMPRODUCT(N34:Z34,A11:M11)</f>
        <v>63.977806788511749</v>
      </c>
      <c r="K39">
        <f>SUMPRODUCT(N36:Z36,A11:M11)</f>
        <v>46.131221719457017</v>
      </c>
      <c r="L39" t="s">
        <v>2</v>
      </c>
      <c r="M39" t="s">
        <v>24</v>
      </c>
    </row>
    <row r="40" spans="1:27" x14ac:dyDescent="0.25">
      <c r="A40">
        <v>12</v>
      </c>
      <c r="H40">
        <f>SUMPRODUCT(A12:M12,N30:Z30)</f>
        <v>36.110081112398611</v>
      </c>
      <c r="I40">
        <f>SUMPRODUCT(N32:Z32,A12:M12)</f>
        <v>36.154313487241801</v>
      </c>
      <c r="J40">
        <f>SUMPRODUCT(N34:Z34,A12:M12)</f>
        <v>40.107049608355098</v>
      </c>
      <c r="K40">
        <f>SUMPRODUCT(N36:Z36,A12:M12)</f>
        <v>48.604826546003018</v>
      </c>
      <c r="L40" t="s">
        <v>4</v>
      </c>
      <c r="M40" t="s">
        <v>24</v>
      </c>
    </row>
    <row r="41" spans="1:27" x14ac:dyDescent="0.25">
      <c r="A41">
        <v>13</v>
      </c>
      <c r="H41">
        <f>SUMPRODUCT(A13:M13,N30:Z30)</f>
        <v>40.149478563151796</v>
      </c>
      <c r="I41">
        <f>SUMPRODUCT(N32:Z32,A13:M13)</f>
        <v>47.255164034021874</v>
      </c>
      <c r="J41">
        <f>SUMPRODUCT(N34:Z34,A13:M13)</f>
        <v>52.389033942558761</v>
      </c>
      <c r="K41">
        <f>SUMPRODUCT(N36:Z36,A13:M13)</f>
        <v>46.689291101055801</v>
      </c>
      <c r="L41" t="s">
        <v>3</v>
      </c>
      <c r="M41" t="s">
        <v>24</v>
      </c>
    </row>
    <row r="42" spans="1:27" x14ac:dyDescent="0.25">
      <c r="A42">
        <v>14</v>
      </c>
      <c r="H42">
        <f>SUMPRODUCT(A14:M14,N30:Z30)</f>
        <v>50.91193511008111</v>
      </c>
      <c r="I42">
        <f>SUMPRODUCT(N32:Z32,A14:M14)</f>
        <v>69.222357229647628</v>
      </c>
      <c r="J42">
        <f>SUMPRODUCT(N34:Z34,A14:M14)</f>
        <v>61.16057441253264</v>
      </c>
      <c r="K42">
        <f>SUMPRODUCT(N36:Z36,A14:M14)</f>
        <v>42.880844645550539</v>
      </c>
      <c r="L42" t="s">
        <v>2</v>
      </c>
      <c r="M42" t="s">
        <v>24</v>
      </c>
    </row>
    <row r="43" spans="1:27" x14ac:dyDescent="0.25">
      <c r="A43">
        <v>15</v>
      </c>
      <c r="H43">
        <f>SUMPRODUCT(A15:M15,N30:Z30)</f>
        <v>43.650057937427569</v>
      </c>
      <c r="I43">
        <f>SUMPRODUCT(N32:Z32,A15:M15)</f>
        <v>54.713244228432558</v>
      </c>
      <c r="J43">
        <f>SUMPRODUCT(N34:Z34,A15:M15)</f>
        <v>58.956919060052222</v>
      </c>
      <c r="K43">
        <f>SUMPRODUCT(N36:Z36,A15:M15)</f>
        <v>48.164404223227756</v>
      </c>
      <c r="L43" t="s">
        <v>3</v>
      </c>
      <c r="M43" t="s">
        <v>24</v>
      </c>
    </row>
    <row r="44" spans="1:27" x14ac:dyDescent="0.25">
      <c r="A44">
        <v>16</v>
      </c>
      <c r="H44">
        <f>SUMPRODUCT(A16:M16,N30:Z30)</f>
        <v>63.495944380069531</v>
      </c>
      <c r="I44">
        <f>SUMPRODUCT(N32:Z32,A16:M16)</f>
        <v>49.371810449574731</v>
      </c>
      <c r="J44">
        <f>SUMPRODUCT(N34:Z34,A16:M16)</f>
        <v>44.266318537859021</v>
      </c>
      <c r="K44">
        <f>SUMPRODUCT(N36:Z36,A16:M16)</f>
        <v>41.03921568627451</v>
      </c>
      <c r="L44" t="s">
        <v>1</v>
      </c>
      <c r="M44" t="s">
        <v>24</v>
      </c>
    </row>
    <row r="45" spans="1:27" x14ac:dyDescent="0.25">
      <c r="A45">
        <v>17</v>
      </c>
      <c r="H45">
        <f>SUMPRODUCT(A17:M17,N30:Z30)</f>
        <v>47.60950173812283</v>
      </c>
      <c r="I45">
        <f>SUMPRODUCT(N32:Z32,A17:M17)</f>
        <v>67.083839611178618</v>
      </c>
      <c r="J45">
        <f>SUMPRODUCT(N34:Z34,A17:M17)</f>
        <v>58.588772845953024</v>
      </c>
      <c r="K45">
        <f>SUMPRODUCT(N36:Z36,A17:M17)</f>
        <v>39.11312217194569</v>
      </c>
      <c r="L45" t="s">
        <v>2</v>
      </c>
      <c r="M45" t="s">
        <v>24</v>
      </c>
    </row>
    <row r="46" spans="1:27" x14ac:dyDescent="0.25">
      <c r="A46">
        <v>18</v>
      </c>
      <c r="H46">
        <f>SUMPRODUCT(A18:M18,N30:Z30)</f>
        <v>45.732329084588642</v>
      </c>
      <c r="I46">
        <f>SUMPRODUCT(N32:Z32,A18:M18)</f>
        <v>64.98177399756986</v>
      </c>
      <c r="J46">
        <f>SUMPRODUCT(N34:Z34,A18:M18)</f>
        <v>56.463446475195823</v>
      </c>
      <c r="K46">
        <f>SUMPRODUCT(N36:Z36,A18:M18)</f>
        <v>36.745098039215684</v>
      </c>
      <c r="L46" t="s">
        <v>2</v>
      </c>
      <c r="M46" t="s">
        <v>24</v>
      </c>
    </row>
    <row r="47" spans="1:27" x14ac:dyDescent="0.25">
      <c r="A47">
        <v>19</v>
      </c>
      <c r="H47">
        <f>SUMPRODUCT(A19:M19,N30:Z30)</f>
        <v>39.486674391657012</v>
      </c>
      <c r="I47">
        <f>SUMPRODUCT(N32:Z32,A19:M19)</f>
        <v>52.297691373025522</v>
      </c>
      <c r="J47">
        <f>SUMPRODUCT(N34:Z34,A19:M19)</f>
        <v>58.443864229765012</v>
      </c>
      <c r="K47">
        <f>SUMPRODUCT(N36:Z36,A19:M19)</f>
        <v>43.567119155354447</v>
      </c>
      <c r="L47" t="s">
        <v>3</v>
      </c>
      <c r="M47" t="s">
        <v>24</v>
      </c>
    </row>
    <row r="48" spans="1:27" x14ac:dyDescent="0.25">
      <c r="A48">
        <v>20</v>
      </c>
      <c r="H48">
        <f>SUMPRODUCT(A20:M20,N30:Z30)</f>
        <v>38.769409038238692</v>
      </c>
      <c r="I48">
        <f>SUMPRODUCT(N32:Z32,A20:M20)</f>
        <v>37.590522478736332</v>
      </c>
      <c r="J48">
        <f>SUMPRODUCT(N34:Z34,A20:M20)</f>
        <v>42.990861618798967</v>
      </c>
      <c r="K48">
        <f>SUMPRODUCT(N36:Z36,A20:M20)</f>
        <v>50.092006033182514</v>
      </c>
      <c r="L48" t="s">
        <v>4</v>
      </c>
      <c r="M48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workbookViewId="0"/>
  </sheetViews>
  <sheetFormatPr defaultRowHeight="15" x14ac:dyDescent="0.25"/>
  <sheetData>
    <row r="1" spans="1:18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K1" t="s">
        <v>27</v>
      </c>
      <c r="L1">
        <v>2</v>
      </c>
    </row>
    <row r="2" spans="1:18" x14ac:dyDescent="0.25">
      <c r="A2" t="s">
        <v>1</v>
      </c>
      <c r="B2">
        <v>18</v>
      </c>
      <c r="C2">
        <v>16</v>
      </c>
      <c r="D2">
        <v>13</v>
      </c>
      <c r="E2">
        <v>12</v>
      </c>
      <c r="F2">
        <v>16</v>
      </c>
      <c r="G2">
        <v>9</v>
      </c>
      <c r="H2">
        <v>8</v>
      </c>
      <c r="I2">
        <v>14</v>
      </c>
      <c r="K2" t="s">
        <v>28</v>
      </c>
      <c r="L2">
        <v>5</v>
      </c>
    </row>
    <row r="3" spans="1:18" x14ac:dyDescent="0.25">
      <c r="A3" t="s">
        <v>2</v>
      </c>
      <c r="B3">
        <v>18</v>
      </c>
      <c r="C3">
        <v>15</v>
      </c>
      <c r="D3">
        <v>11</v>
      </c>
      <c r="E3">
        <v>13</v>
      </c>
      <c r="F3">
        <v>14</v>
      </c>
      <c r="G3">
        <v>13</v>
      </c>
      <c r="H3">
        <v>7</v>
      </c>
      <c r="I3">
        <v>13</v>
      </c>
      <c r="K3" t="s">
        <v>29</v>
      </c>
      <c r="L3">
        <v>10</v>
      </c>
    </row>
    <row r="4" spans="1:18" x14ac:dyDescent="0.25">
      <c r="A4" t="s">
        <v>3</v>
      </c>
      <c r="B4">
        <v>2</v>
      </c>
      <c r="C4">
        <v>9</v>
      </c>
      <c r="D4">
        <v>9</v>
      </c>
      <c r="E4">
        <v>10</v>
      </c>
      <c r="F4">
        <v>12</v>
      </c>
      <c r="G4">
        <v>15</v>
      </c>
      <c r="H4">
        <v>5</v>
      </c>
      <c r="I4">
        <v>4</v>
      </c>
    </row>
    <row r="5" spans="1:18" x14ac:dyDescent="0.25">
      <c r="A5" t="s">
        <v>4</v>
      </c>
      <c r="B5">
        <v>15</v>
      </c>
      <c r="C5">
        <v>13</v>
      </c>
      <c r="D5">
        <v>9</v>
      </c>
      <c r="E5">
        <v>10</v>
      </c>
      <c r="F5">
        <v>12</v>
      </c>
      <c r="G5">
        <v>16</v>
      </c>
      <c r="H5">
        <v>5</v>
      </c>
      <c r="I5">
        <v>10</v>
      </c>
    </row>
    <row r="9" spans="1:18" x14ac:dyDescent="0.25">
      <c r="B9" t="s">
        <v>25</v>
      </c>
      <c r="F9" s="4" t="s">
        <v>23</v>
      </c>
      <c r="G9" s="4"/>
      <c r="H9" s="4"/>
      <c r="I9" s="4"/>
    </row>
    <row r="10" spans="1:18" x14ac:dyDescent="0.25">
      <c r="A10" t="s">
        <v>21</v>
      </c>
      <c r="B10">
        <v>15</v>
      </c>
      <c r="C10">
        <v>15</v>
      </c>
      <c r="D10">
        <v>10</v>
      </c>
      <c r="E10">
        <v>10</v>
      </c>
      <c r="F10" s="4">
        <v>15</v>
      </c>
      <c r="G10" s="4">
        <v>15</v>
      </c>
      <c r="H10" s="4">
        <v>15</v>
      </c>
      <c r="I10" s="4">
        <v>15</v>
      </c>
    </row>
    <row r="11" spans="1:18" x14ac:dyDescent="0.25">
      <c r="A11" t="s">
        <v>22</v>
      </c>
      <c r="B11">
        <v>10</v>
      </c>
      <c r="C11">
        <v>10</v>
      </c>
      <c r="D11">
        <v>15</v>
      </c>
      <c r="E11">
        <v>15</v>
      </c>
      <c r="F11" s="4">
        <v>15</v>
      </c>
      <c r="G11" s="4">
        <v>15</v>
      </c>
      <c r="H11" s="4">
        <v>15</v>
      </c>
      <c r="I11" s="4">
        <v>15</v>
      </c>
    </row>
    <row r="13" spans="1:18" x14ac:dyDescent="0.25">
      <c r="B13" t="s">
        <v>26</v>
      </c>
      <c r="E13" t="s">
        <v>30</v>
      </c>
      <c r="L13" t="s">
        <v>31</v>
      </c>
    </row>
    <row r="14" spans="1:18" x14ac:dyDescent="0.25"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</row>
    <row r="15" spans="1:18" x14ac:dyDescent="0.25">
      <c r="B15">
        <f>(B2-B10-L1)/(L2-L1)</f>
        <v>0.33333333333333331</v>
      </c>
      <c r="K15">
        <f>(B2-B11-L1)/(L2-L1)</f>
        <v>2</v>
      </c>
    </row>
    <row r="16" spans="1:18" x14ac:dyDescent="0.25">
      <c r="B16">
        <f>(B3-C10-L1)/(L2-L1)</f>
        <v>0.33333333333333331</v>
      </c>
      <c r="K16">
        <v>2</v>
      </c>
    </row>
    <row r="17" spans="2:11" x14ac:dyDescent="0.25">
      <c r="B17">
        <v>0</v>
      </c>
      <c r="K17">
        <v>0</v>
      </c>
    </row>
    <row r="18" spans="2:11" x14ac:dyDescent="0.25">
      <c r="B18">
        <v>1</v>
      </c>
      <c r="K18">
        <v>0</v>
      </c>
    </row>
    <row r="19" spans="2:11" x14ac:dyDescent="0.25">
      <c r="B19">
        <f>B15*0.35+B16*0.35+B17*0.15+B18*0.15</f>
        <v>0.3833333333333333</v>
      </c>
      <c r="K19">
        <f>K15*0.15+K16*0.15</f>
        <v>0.6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4"/>
  <sheetViews>
    <sheetView tabSelected="1" zoomScale="80" zoomScaleNormal="80" workbookViewId="0">
      <selection activeCell="A7" sqref="A7"/>
    </sheetView>
  </sheetViews>
  <sheetFormatPr defaultColWidth="0" defaultRowHeight="15" zeroHeight="1" x14ac:dyDescent="0.25"/>
  <cols>
    <col min="1" max="28" width="9.140625" customWidth="1"/>
    <col min="29" max="29" width="16.85546875" bestFit="1" customWidth="1"/>
    <col min="30" max="50" width="9.140625" customWidth="1"/>
    <col min="51" max="16384" width="9.140625" hidden="1"/>
  </cols>
  <sheetData>
    <row r="1" spans="1:50" ht="21" x14ac:dyDescent="0.35">
      <c r="B1" s="38" t="s">
        <v>33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50" ht="18.75" x14ac:dyDescent="0.3"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124</v>
      </c>
      <c r="J2" t="s">
        <v>125</v>
      </c>
      <c r="K2" t="s">
        <v>126</v>
      </c>
      <c r="L2" t="s">
        <v>127</v>
      </c>
      <c r="M2" t="s">
        <v>128</v>
      </c>
      <c r="N2" t="s">
        <v>120</v>
      </c>
      <c r="P2" t="s">
        <v>32</v>
      </c>
      <c r="AC2" s="36" t="s">
        <v>135</v>
      </c>
      <c r="AH2" t="s">
        <v>48</v>
      </c>
      <c r="AW2" t="s">
        <v>36</v>
      </c>
    </row>
    <row r="3" spans="1:50" x14ac:dyDescent="0.25">
      <c r="A3" t="s">
        <v>37</v>
      </c>
      <c r="B3" s="2">
        <v>29</v>
      </c>
      <c r="C3" s="2">
        <v>22</v>
      </c>
      <c r="D3" s="2">
        <v>28</v>
      </c>
      <c r="E3" s="2">
        <v>25</v>
      </c>
      <c r="F3" s="2">
        <v>69</v>
      </c>
      <c r="G3" s="2">
        <v>25</v>
      </c>
      <c r="H3" s="2">
        <v>61</v>
      </c>
      <c r="I3" s="2">
        <v>52</v>
      </c>
      <c r="J3" s="2">
        <v>25</v>
      </c>
      <c r="K3" s="2">
        <v>39</v>
      </c>
      <c r="L3" s="2">
        <v>58</v>
      </c>
      <c r="M3" s="2">
        <v>61</v>
      </c>
      <c r="N3" s="2">
        <v>68</v>
      </c>
      <c r="P3" s="2">
        <f>IF(B3-B24&gt;$C$30,1,IF(B3-B24&lt;=$C$31,0,(B3-B24-$C$31)/($C$30-$C$31)))</f>
        <v>0</v>
      </c>
      <c r="Q3" s="2">
        <f>IF(C3-C24&gt;$C$30,1,IF(C3-C24&lt;=$C$31,0,(C3-C24-$C$31)/($C$30-$C$31)))</f>
        <v>0</v>
      </c>
      <c r="R3" s="2">
        <f>IF(D3-D24&gt;$C$30,1,IF(D3-D24&lt;=$C$31,0,(D3-D24-$C$31)/($C$30-$C$31)))</f>
        <v>0</v>
      </c>
      <c r="S3" s="2">
        <f t="shared" ref="S3:AA3" si="0">IF(E3-E24&gt;$C$30,1,IF(E3-E24&lt;=$C$31,0,(E3-E24-$C$31)/($C$30-$C$31)))</f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1</v>
      </c>
      <c r="Y3" s="2">
        <f t="shared" si="0"/>
        <v>1</v>
      </c>
      <c r="Z3" s="2">
        <f t="shared" si="0"/>
        <v>1</v>
      </c>
      <c r="AA3" s="2">
        <f t="shared" si="0"/>
        <v>1</v>
      </c>
      <c r="AB3" s="2">
        <f>IF(N3-N24&gt;$C$33,1,IF(N3-N24&lt;=$C$34,0,(N3-N24-$C$34)/($C$33-$C$34)))</f>
        <v>1</v>
      </c>
      <c r="AC3">
        <f>SUMPRODUCT(P3:AB3,B23:N23)</f>
        <v>61</v>
      </c>
      <c r="AE3" t="s">
        <v>36</v>
      </c>
      <c r="AH3" s="2">
        <f>IF(B13-B24&gt;5,1,IF(B13-B24&lt;=2,0,(B13-B24-2)/3))</f>
        <v>0</v>
      </c>
      <c r="AI3" s="2">
        <f t="shared" ref="AI3:AS3" si="1">IF(C13-C24&gt;5,1,IF(C13-C24&lt;=2,0,(C13-C24-2)/3))</f>
        <v>0</v>
      </c>
      <c r="AJ3" s="2">
        <f t="shared" si="1"/>
        <v>0</v>
      </c>
      <c r="AK3" s="2">
        <f t="shared" si="1"/>
        <v>1</v>
      </c>
      <c r="AL3" s="2">
        <f t="shared" si="1"/>
        <v>1</v>
      </c>
      <c r="AM3" s="2">
        <f t="shared" si="1"/>
        <v>1</v>
      </c>
      <c r="AN3" s="2">
        <f t="shared" si="1"/>
        <v>1</v>
      </c>
      <c r="AO3" s="2">
        <f t="shared" si="1"/>
        <v>1</v>
      </c>
      <c r="AP3" s="2">
        <f t="shared" si="1"/>
        <v>1</v>
      </c>
      <c r="AQ3" s="2">
        <f t="shared" si="1"/>
        <v>1</v>
      </c>
      <c r="AR3" s="2">
        <f t="shared" si="1"/>
        <v>1</v>
      </c>
      <c r="AS3" s="2">
        <f t="shared" si="1"/>
        <v>1</v>
      </c>
      <c r="AT3" s="2">
        <f>IF(N13-N24&gt;20,1,IF(N13-N24&lt;=10,0,(N13-N24-10)/10))</f>
        <v>0.3</v>
      </c>
      <c r="AU3" s="2">
        <f>SUMPRODUCT(AH3:AT3,B23:N23)</f>
        <v>72.599999999999994</v>
      </c>
      <c r="AV3" t="s">
        <v>1</v>
      </c>
      <c r="AW3">
        <f>AU3-AU8</f>
        <v>46.599999999999994</v>
      </c>
      <c r="AX3">
        <f>LARGE(AW3:AW6,1)</f>
        <v>95.933333333333323</v>
      </c>
    </row>
    <row r="4" spans="1:50" x14ac:dyDescent="0.25">
      <c r="A4" t="s">
        <v>38</v>
      </c>
      <c r="B4" s="2">
        <v>80</v>
      </c>
      <c r="C4" s="2">
        <v>78</v>
      </c>
      <c r="D4" s="2">
        <v>88</v>
      </c>
      <c r="E4" s="2">
        <v>69</v>
      </c>
      <c r="F4" s="2">
        <v>59</v>
      </c>
      <c r="G4" s="2">
        <v>30</v>
      </c>
      <c r="H4" s="2">
        <v>50</v>
      </c>
      <c r="I4" s="2">
        <v>45</v>
      </c>
      <c r="J4" s="2">
        <v>48</v>
      </c>
      <c r="K4" s="2">
        <v>42</v>
      </c>
      <c r="L4" s="2">
        <v>22</v>
      </c>
      <c r="M4" s="2">
        <v>15</v>
      </c>
      <c r="N4" s="2">
        <v>27</v>
      </c>
      <c r="P4" s="2">
        <f>IF(B3-B25&gt;$C$30,1,IF(B3-B25&lt;=$C$31,0,(B3-B25-$C$31)/($C$30-$C$31)))</f>
        <v>1</v>
      </c>
      <c r="Q4" s="2">
        <f t="shared" ref="Q4:AA4" si="2">IF(C3-C25&gt;$C$30,1,IF(C3-C25&lt;=$C$31,0,(C3-C25-$C$31)/($C$30-$C$31)))</f>
        <v>1</v>
      </c>
      <c r="R4" s="2">
        <f t="shared" si="2"/>
        <v>1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1</v>
      </c>
      <c r="X4" s="2">
        <f t="shared" si="2"/>
        <v>0</v>
      </c>
      <c r="Y4" s="2">
        <f t="shared" si="2"/>
        <v>0.66666666666666663</v>
      </c>
      <c r="Z4" s="2">
        <f t="shared" si="2"/>
        <v>1</v>
      </c>
      <c r="AA4" s="2">
        <f t="shared" si="2"/>
        <v>1</v>
      </c>
      <c r="AB4" s="2">
        <f>IF(N3-N25&gt;$C$33,1,IF(N3-N25&lt;=$C$34,0,(N3-N25-$C$34)/($C$33-$C$34)))</f>
        <v>1</v>
      </c>
      <c r="AC4">
        <f>SUMPRODUCT(P4:AB4,B23:N23)</f>
        <v>49.333333333333336</v>
      </c>
      <c r="AD4" t="s">
        <v>1</v>
      </c>
      <c r="AE4">
        <f>AC3-AC8</f>
        <v>22</v>
      </c>
      <c r="AF4">
        <f>LARGE(AE4:AE7,1)</f>
        <v>38.599999999999994</v>
      </c>
      <c r="AG4" t="s">
        <v>49</v>
      </c>
      <c r="AH4" s="2">
        <f>IF(B13-B25&gt;5,1,IF(B13-B25&lt;=2,0,(B13-B25-2)/3))</f>
        <v>1</v>
      </c>
      <c r="AI4" s="2">
        <f t="shared" ref="AI4:AS4" si="3">IF(C13-C25&gt;5,1,IF(C13-C25&lt;=2,0,(C13-C25-2)/3))</f>
        <v>1</v>
      </c>
      <c r="AJ4" s="2">
        <f t="shared" si="3"/>
        <v>1</v>
      </c>
      <c r="AK4" s="2">
        <f t="shared" si="3"/>
        <v>1</v>
      </c>
      <c r="AL4" s="2">
        <f t="shared" si="3"/>
        <v>1</v>
      </c>
      <c r="AM4" s="2">
        <f t="shared" si="3"/>
        <v>1</v>
      </c>
      <c r="AN4" s="2">
        <f t="shared" si="3"/>
        <v>1</v>
      </c>
      <c r="AO4" s="2">
        <f t="shared" si="3"/>
        <v>1</v>
      </c>
      <c r="AP4" s="2">
        <f t="shared" si="3"/>
        <v>0.33333333333333331</v>
      </c>
      <c r="AQ4" s="2">
        <f t="shared" si="3"/>
        <v>1</v>
      </c>
      <c r="AR4" s="2">
        <f t="shared" si="3"/>
        <v>1</v>
      </c>
      <c r="AS4" s="2">
        <f t="shared" si="3"/>
        <v>1</v>
      </c>
      <c r="AT4" s="2">
        <f>IF(N13-N25&gt;20,1,IF(N13-N25&lt;=10,0,(N13-N25-10)/10))</f>
        <v>0.3</v>
      </c>
      <c r="AU4" s="2">
        <f>SUMPRODUCT(AH4:AT4,B23:N23)</f>
        <v>95.933333333333323</v>
      </c>
      <c r="AV4" s="5" t="s">
        <v>2</v>
      </c>
      <c r="AW4" s="5">
        <f>AU4-AU9</f>
        <v>95.933333333333323</v>
      </c>
    </row>
    <row r="5" spans="1:50" x14ac:dyDescent="0.25">
      <c r="A5" t="s">
        <v>40</v>
      </c>
      <c r="B5" s="2">
        <v>77</v>
      </c>
      <c r="C5" s="2">
        <v>90</v>
      </c>
      <c r="D5" s="2">
        <v>88</v>
      </c>
      <c r="E5" s="2">
        <v>61</v>
      </c>
      <c r="F5" s="2">
        <v>63</v>
      </c>
      <c r="G5" s="2">
        <v>28</v>
      </c>
      <c r="H5" s="2">
        <v>35</v>
      </c>
      <c r="I5" s="2">
        <v>33</v>
      </c>
      <c r="J5" s="2">
        <v>51</v>
      </c>
      <c r="K5" s="2">
        <v>33</v>
      </c>
      <c r="L5" s="2">
        <v>22</v>
      </c>
      <c r="M5" s="2">
        <v>28</v>
      </c>
      <c r="N5" s="2">
        <v>33</v>
      </c>
      <c r="P5" s="2">
        <f>IF(B3-B26&gt;$C$30,1,IF(B3-B26&lt;=$C$31,0,(B3-B26-$C$31)/($C$30-$C$31)))</f>
        <v>1</v>
      </c>
      <c r="Q5" s="2">
        <f t="shared" ref="Q5:R5" si="4">IF(C3-C26&gt;$C$30,1,IF(C3-C26&lt;=$C$31,0,(C3-C26-$C$31)/($C$30-$C$31)))</f>
        <v>1</v>
      </c>
      <c r="R5" s="2">
        <f t="shared" si="4"/>
        <v>1</v>
      </c>
      <c r="S5" s="2">
        <f t="shared" ref="S5" si="5">IF(E3-E26&gt;$C$30,1,IF(E3-E26&lt;=$C$31,0,(E3-E26-$C$31)/($C$30-$C$31)))</f>
        <v>0</v>
      </c>
      <c r="T5" s="2">
        <f t="shared" ref="T5" si="6">IF(F3-F26&gt;$C$30,1,IF(F3-F26&lt;=$C$31,0,(F3-F26-$C$31)/($C$30-$C$31)))</f>
        <v>1</v>
      </c>
      <c r="U5" s="2">
        <f t="shared" ref="U5" si="7">IF(G3-G26&gt;$C$30,1,IF(G3-G26&lt;=$C$31,0,(G3-G26-$C$31)/($C$30-$C$31)))</f>
        <v>0</v>
      </c>
      <c r="V5" s="2">
        <f t="shared" ref="V5" si="8">IF(H3-H26&gt;$C$30,1,IF(H3-H26&lt;=$C$31,0,(H3-H26-$C$31)/($C$30-$C$31)))</f>
        <v>0</v>
      </c>
      <c r="W5" s="2">
        <f t="shared" ref="W5" si="9">IF(I3-I26&gt;$C$30,1,IF(I3-I26&lt;=$C$31,0,(I3-I26-$C$31)/($C$30-$C$31)))</f>
        <v>0</v>
      </c>
      <c r="X5" s="2">
        <f t="shared" ref="X5" si="10">IF(J3-J26&gt;$C$30,1,IF(J3-J26&lt;=$C$31,0,(J3-J26-$C$31)/($C$30-$C$31)))</f>
        <v>0</v>
      </c>
      <c r="Y5" s="2">
        <f t="shared" ref="Y5" si="11">IF(K3-K26&gt;$C$30,1,IF(K3-K26&lt;=$C$31,0,(K3-K26-$C$31)/($C$30-$C$31)))</f>
        <v>0</v>
      </c>
      <c r="Z5" s="2">
        <f t="shared" ref="Z5" si="12">IF(L3-L26&gt;$C$30,1,IF(L3-L26&lt;=$C$31,0,(L3-L26-$C$31)/($C$30-$C$31)))</f>
        <v>1</v>
      </c>
      <c r="AA5" s="2">
        <f t="shared" ref="AA5" si="13">IF(M3-M26&gt;$C$30,1,IF(M3-M26&lt;=$C$31,0,(M3-M26-$C$31)/($C$30-$C$31)))</f>
        <v>1</v>
      </c>
      <c r="AB5" s="2">
        <f>IF(N3-N26&gt;$C$33,1,IF(N3-N26&lt;=$C$34,0,(N3-N26-$C$34)/($C$33-$C$34)))</f>
        <v>1</v>
      </c>
      <c r="AC5">
        <f>SUMPRODUCT(P5:AB5,B23:N23)</f>
        <v>53</v>
      </c>
      <c r="AD5" t="s">
        <v>2</v>
      </c>
      <c r="AE5">
        <f>AC4-AC9</f>
        <v>28.333333333333336</v>
      </c>
      <c r="AH5" s="2">
        <f>IF(B13-B26&gt;5,1,IF(B13-B26&lt;=2,0,(B13-B26-2)/3))</f>
        <v>1</v>
      </c>
      <c r="AI5" s="2">
        <f t="shared" ref="AI5:AS5" si="14">IF(C13-C26&gt;5,1,IF(C13-C26&lt;=2,0,(C13-C26-2)/3))</f>
        <v>1</v>
      </c>
      <c r="AJ5" s="2">
        <f t="shared" si="14"/>
        <v>1</v>
      </c>
      <c r="AK5" s="2">
        <f t="shared" si="14"/>
        <v>1</v>
      </c>
      <c r="AL5" s="2">
        <f t="shared" si="14"/>
        <v>1</v>
      </c>
      <c r="AM5" s="2">
        <f t="shared" si="14"/>
        <v>1</v>
      </c>
      <c r="AN5" s="2">
        <f t="shared" si="14"/>
        <v>0</v>
      </c>
      <c r="AO5" s="2">
        <f t="shared" si="14"/>
        <v>0</v>
      </c>
      <c r="AP5" s="2">
        <f t="shared" si="14"/>
        <v>0</v>
      </c>
      <c r="AQ5" s="2">
        <f t="shared" si="14"/>
        <v>0</v>
      </c>
      <c r="AR5" s="2">
        <f t="shared" si="14"/>
        <v>1</v>
      </c>
      <c r="AS5" s="2">
        <f t="shared" si="14"/>
        <v>1</v>
      </c>
      <c r="AT5" s="2">
        <f>IF(N13-N26&gt;20,1,IF(N13-N26&lt;=10,0,(N13-N26-10)/10))</f>
        <v>0.3</v>
      </c>
      <c r="AU5" s="2">
        <f>SUMPRODUCT(AH5:AT5,B23:N23)</f>
        <v>72.599999999999994</v>
      </c>
      <c r="AV5" t="s">
        <v>3</v>
      </c>
      <c r="AW5">
        <f>AU5-AU10</f>
        <v>56.599999999999994</v>
      </c>
    </row>
    <row r="6" spans="1:50" x14ac:dyDescent="0.25">
      <c r="A6" t="s">
        <v>41</v>
      </c>
      <c r="B6" s="2">
        <v>16</v>
      </c>
      <c r="C6" s="2">
        <v>39</v>
      </c>
      <c r="D6" s="2">
        <v>26</v>
      </c>
      <c r="E6" s="2">
        <v>25</v>
      </c>
      <c r="F6" s="2">
        <v>55</v>
      </c>
      <c r="G6" s="2">
        <v>25</v>
      </c>
      <c r="H6" s="2">
        <v>50</v>
      </c>
      <c r="I6" s="2">
        <v>51</v>
      </c>
      <c r="J6" s="2">
        <v>43</v>
      </c>
      <c r="K6" s="2">
        <v>65</v>
      </c>
      <c r="L6" s="2">
        <v>37</v>
      </c>
      <c r="M6" s="2">
        <v>38</v>
      </c>
      <c r="N6" s="2">
        <v>73</v>
      </c>
      <c r="O6" t="s">
        <v>37</v>
      </c>
      <c r="P6" s="2">
        <f>IF(B3-B27&gt;$C$30,1,IF(B3-B27&lt;=$C$31,0,(B3-B27-$C$31)/($C$30-$C$31)))</f>
        <v>0</v>
      </c>
      <c r="Q6" s="2">
        <f t="shared" ref="Q6:AA6" si="15">IF(C3-C27&gt;$C$30,1,IF(C3-C27&lt;=$C$31,0,(C3-C27-$C$31)/($C$30-$C$31)))</f>
        <v>1</v>
      </c>
      <c r="R6" s="2">
        <f t="shared" si="15"/>
        <v>1</v>
      </c>
      <c r="S6" s="2">
        <f t="shared" si="15"/>
        <v>1</v>
      </c>
      <c r="T6" s="2">
        <f t="shared" si="15"/>
        <v>1</v>
      </c>
      <c r="U6" s="2">
        <f t="shared" si="15"/>
        <v>1</v>
      </c>
      <c r="V6" s="2">
        <f t="shared" si="15"/>
        <v>1</v>
      </c>
      <c r="W6" s="2">
        <f t="shared" si="15"/>
        <v>1</v>
      </c>
      <c r="X6" s="2">
        <f t="shared" si="15"/>
        <v>0</v>
      </c>
      <c r="Y6" s="2">
        <f t="shared" si="15"/>
        <v>0</v>
      </c>
      <c r="Z6" s="2">
        <f t="shared" si="15"/>
        <v>0</v>
      </c>
      <c r="AA6" s="2">
        <f t="shared" si="15"/>
        <v>0</v>
      </c>
      <c r="AB6" s="2">
        <f>IF(N3-N27&gt;$C$33,1,IF(N3-N27&lt;=$C$34,0,(N3-N27-$C$34)/($C$33-$C$34)))</f>
        <v>0.3</v>
      </c>
      <c r="AC6">
        <f>SUMPRODUCT(P6:AB6,B23:N23)</f>
        <v>64.599999999999994</v>
      </c>
      <c r="AD6" t="s">
        <v>3</v>
      </c>
      <c r="AE6">
        <f>AC5-AC10</f>
        <v>6</v>
      </c>
      <c r="AH6" s="2">
        <f>IF(B13-B27&gt;5,1,IF(B13-B27&lt;=2,0,(B13-B27-2)/3))</f>
        <v>0</v>
      </c>
      <c r="AI6" s="2">
        <f t="shared" ref="AI6:AS6" si="16">IF(C13-C27&gt;5,1,IF(C13-C27&lt;=2,0,(C13-C27-2)/3))</f>
        <v>1</v>
      </c>
      <c r="AJ6" s="2">
        <f t="shared" si="16"/>
        <v>1</v>
      </c>
      <c r="AK6" s="2">
        <f t="shared" si="16"/>
        <v>1</v>
      </c>
      <c r="AL6" s="2">
        <f t="shared" si="16"/>
        <v>1</v>
      </c>
      <c r="AM6" s="2">
        <f t="shared" si="16"/>
        <v>1</v>
      </c>
      <c r="AN6" s="2">
        <f t="shared" si="16"/>
        <v>1</v>
      </c>
      <c r="AO6" s="2">
        <f t="shared" si="16"/>
        <v>1</v>
      </c>
      <c r="AP6" s="2">
        <f t="shared" si="16"/>
        <v>0</v>
      </c>
      <c r="AQ6" s="2">
        <f t="shared" si="16"/>
        <v>0</v>
      </c>
      <c r="AR6" s="2">
        <f t="shared" si="16"/>
        <v>0</v>
      </c>
      <c r="AS6" s="2">
        <f t="shared" si="16"/>
        <v>0</v>
      </c>
      <c r="AT6" s="2">
        <f>IF(N13-N27&gt;20,1,IF(N13-N27&lt;=10,0,(N13-N27-10)/10))</f>
        <v>0</v>
      </c>
      <c r="AU6" s="2">
        <f>SUMPRODUCT(AH6:AT6,B23:N23)</f>
        <v>64</v>
      </c>
      <c r="AV6" t="s">
        <v>4</v>
      </c>
      <c r="AW6">
        <f>AU6-AU11</f>
        <v>28</v>
      </c>
    </row>
    <row r="7" spans="1:50" x14ac:dyDescent="0.25">
      <c r="A7" t="s">
        <v>42</v>
      </c>
      <c r="B7" s="2">
        <v>28</v>
      </c>
      <c r="C7" s="2">
        <v>56</v>
      </c>
      <c r="D7" s="2">
        <v>51</v>
      </c>
      <c r="E7" s="2">
        <v>21</v>
      </c>
      <c r="F7" s="2">
        <v>34</v>
      </c>
      <c r="G7" s="2">
        <v>8</v>
      </c>
      <c r="H7" s="2">
        <v>37</v>
      </c>
      <c r="I7" s="2">
        <v>61</v>
      </c>
      <c r="J7" s="2">
        <v>30</v>
      </c>
      <c r="K7" s="2">
        <v>37</v>
      </c>
      <c r="L7" s="2">
        <v>55</v>
      </c>
      <c r="M7" s="2">
        <v>66</v>
      </c>
      <c r="N7" s="2">
        <v>98</v>
      </c>
      <c r="P7" t="s">
        <v>35</v>
      </c>
      <c r="AD7" s="5" t="s">
        <v>4</v>
      </c>
      <c r="AE7" s="5">
        <f>AC6-AC11</f>
        <v>38.599999999999994</v>
      </c>
      <c r="AH7" t="s">
        <v>35</v>
      </c>
    </row>
    <row r="8" spans="1:50" x14ac:dyDescent="0.25">
      <c r="A8" t="s">
        <v>43</v>
      </c>
      <c r="B8" s="2">
        <v>79</v>
      </c>
      <c r="C8" s="2">
        <v>75</v>
      </c>
      <c r="D8" s="2">
        <v>80</v>
      </c>
      <c r="E8" s="2">
        <v>65</v>
      </c>
      <c r="F8" s="2">
        <v>60</v>
      </c>
      <c r="G8" s="2">
        <v>25</v>
      </c>
      <c r="H8" s="2">
        <v>30</v>
      </c>
      <c r="I8" s="2">
        <v>34</v>
      </c>
      <c r="J8" s="2">
        <v>22</v>
      </c>
      <c r="K8" s="2">
        <v>19</v>
      </c>
      <c r="L8" s="2">
        <v>22</v>
      </c>
      <c r="M8" s="2">
        <v>18</v>
      </c>
      <c r="N8" s="2">
        <v>21</v>
      </c>
      <c r="P8" s="2">
        <f>IF(B24-B3&gt;$C$30,1,IF(B24-B3&lt;=$C$31,0,(B24-B3-$C$31)/($C$30-$C$31)))</f>
        <v>1</v>
      </c>
      <c r="Q8" s="2">
        <f t="shared" ref="Q8:S8" si="17">IF(C24-C3&gt;$C$30,1,IF(C24-C3&lt;=$C$31,0,(C24-C3-$C$31)/($C$30-$C$31)))</f>
        <v>1</v>
      </c>
      <c r="R8" s="2">
        <f t="shared" si="17"/>
        <v>1</v>
      </c>
      <c r="S8" s="2">
        <f t="shared" si="17"/>
        <v>1</v>
      </c>
      <c r="T8" s="2">
        <f t="shared" ref="T8" si="18">IF(F24-F3&gt;$C$30,1,IF(F24-F3&lt;=$C$31,0,(F24-F3-$C$31)/($C$30-$C$31)))</f>
        <v>0</v>
      </c>
      <c r="U8" s="2">
        <f t="shared" ref="U8" si="19">IF(G24-G3&gt;$C$30,1,IF(G24-G3&lt;=$C$31,0,(G24-G3-$C$31)/($C$30-$C$31)))</f>
        <v>0</v>
      </c>
      <c r="V8" s="2">
        <f t="shared" ref="V8" si="20">IF(H24-H3&gt;$C$30,1,IF(H24-H3&lt;=$C$31,0,(H24-H3-$C$31)/($C$30-$C$31)))</f>
        <v>0</v>
      </c>
      <c r="W8" s="2">
        <f t="shared" ref="W8" si="21">IF(I24-I3&gt;$C$30,1,IF(I24-I3&lt;=$C$31,0,(I24-I3-$C$31)/($C$30-$C$31)))</f>
        <v>0</v>
      </c>
      <c r="X8" s="2">
        <f t="shared" ref="X8" si="22">IF(J24-J3&gt;$C$30,1,IF(J24-J3&lt;=$C$31,0,(J24-J3-$C$31)/($C$30-$C$31)))</f>
        <v>0</v>
      </c>
      <c r="Y8" s="2">
        <f t="shared" ref="Y8" si="23">IF(K24-K3&gt;$C$30,1,IF(K24-K3&lt;=$C$31,0,(K24-K3-$C$31)/($C$30-$C$31)))</f>
        <v>0</v>
      </c>
      <c r="Z8" s="2">
        <f t="shared" ref="Z8" si="24">IF(L24-L3&gt;$C$30,1,IF(L24-L3&lt;=$C$31,0,(L24-L3-$C$31)/($C$30-$C$31)))</f>
        <v>0</v>
      </c>
      <c r="AA8" s="2">
        <f t="shared" ref="AA8" si="25">IF(M24-M3&gt;$C$30,1,IF(M24-M3&lt;=$C$31,0,(M24-M3-$C$31)/($C$30-$C$31)))</f>
        <v>0</v>
      </c>
      <c r="AB8" s="2">
        <f>IF(N24-N3&gt;$C$33,1,IF(N24-N3&lt;=$C$34,0,(N24-N3-$C$34)/($C$33-$C$34)))</f>
        <v>0</v>
      </c>
      <c r="AC8">
        <f>SUMPRODUCT(P8:AB8,B23:N23)</f>
        <v>39</v>
      </c>
      <c r="AH8" s="2">
        <f>IF(B24-B13&gt;5,1,IF(B24-B13&lt;=2,0,(B24-B13-2)/3))</f>
        <v>1</v>
      </c>
      <c r="AI8" s="2">
        <f t="shared" ref="AI8:AS8" si="26">IF(C24-C13&gt;5,1,IF(C24-C13&lt;=2,0,(C24-C13-2)/3))</f>
        <v>1</v>
      </c>
      <c r="AJ8" s="2">
        <f t="shared" si="26"/>
        <v>1</v>
      </c>
      <c r="AK8" s="2">
        <f t="shared" si="26"/>
        <v>0</v>
      </c>
      <c r="AL8" s="2">
        <f t="shared" si="26"/>
        <v>0</v>
      </c>
      <c r="AM8" s="2">
        <f t="shared" si="26"/>
        <v>0</v>
      </c>
      <c r="AN8" s="2">
        <f t="shared" si="26"/>
        <v>0</v>
      </c>
      <c r="AO8" s="2">
        <f t="shared" si="26"/>
        <v>0</v>
      </c>
      <c r="AP8" s="2">
        <f t="shared" si="26"/>
        <v>0</v>
      </c>
      <c r="AQ8" s="2">
        <f t="shared" si="26"/>
        <v>0</v>
      </c>
      <c r="AR8" s="2">
        <f t="shared" si="26"/>
        <v>0</v>
      </c>
      <c r="AS8" s="2">
        <f t="shared" si="26"/>
        <v>0</v>
      </c>
      <c r="AT8" s="2">
        <f>IF(N24-N13&gt;20,1,IF(N24-N13&lt;=10,0,(N24-N13-10)/10))</f>
        <v>0</v>
      </c>
      <c r="AU8" s="2">
        <f>SUMPRODUCT(AH8:AT8,B23:N23)</f>
        <v>26</v>
      </c>
    </row>
    <row r="9" spans="1:50" x14ac:dyDescent="0.25">
      <c r="A9" t="s">
        <v>44</v>
      </c>
      <c r="B9" s="2">
        <v>50</v>
      </c>
      <c r="C9" s="2">
        <v>6</v>
      </c>
      <c r="D9" s="2">
        <v>54</v>
      </c>
      <c r="E9" s="2">
        <v>25</v>
      </c>
      <c r="F9" s="2">
        <v>38</v>
      </c>
      <c r="G9" s="2">
        <v>21</v>
      </c>
      <c r="H9" s="2">
        <v>47</v>
      </c>
      <c r="I9" s="2">
        <v>41</v>
      </c>
      <c r="J9" s="2">
        <v>40</v>
      </c>
      <c r="K9" s="2">
        <v>57</v>
      </c>
      <c r="L9" s="2">
        <v>65</v>
      </c>
      <c r="M9" s="2">
        <v>65</v>
      </c>
      <c r="N9" s="2">
        <v>88</v>
      </c>
      <c r="P9" s="2">
        <f>IF(B25-B3&gt;$C$30,1,IF(B25-B3&lt;=$C$31,0,(B25-B3-$C$31)/($C$30-$C$31)))</f>
        <v>0</v>
      </c>
      <c r="Q9" s="2">
        <f t="shared" ref="Q9:AA9" si="27">IF(C25-C3&gt;$C$30,1,IF(C25-C3&lt;=$C$31,0,(C25-C3-$C$31)/($C$30-$C$31)))</f>
        <v>0</v>
      </c>
      <c r="R9" s="2">
        <f t="shared" si="27"/>
        <v>0</v>
      </c>
      <c r="S9" s="2">
        <f t="shared" si="27"/>
        <v>1</v>
      </c>
      <c r="T9" s="2">
        <f t="shared" si="27"/>
        <v>0</v>
      </c>
      <c r="U9" s="2">
        <f t="shared" si="27"/>
        <v>1</v>
      </c>
      <c r="V9" s="2">
        <f t="shared" si="27"/>
        <v>0</v>
      </c>
      <c r="W9" s="2">
        <f t="shared" si="27"/>
        <v>0</v>
      </c>
      <c r="X9" s="2">
        <f t="shared" si="27"/>
        <v>0</v>
      </c>
      <c r="Y9" s="2">
        <f t="shared" si="27"/>
        <v>0</v>
      </c>
      <c r="Z9" s="2">
        <f t="shared" si="27"/>
        <v>0</v>
      </c>
      <c r="AA9" s="2">
        <f t="shared" si="27"/>
        <v>0</v>
      </c>
      <c r="AB9" s="2">
        <f>IF(N25-N3&gt;$C$33,1,IF(N25-N3&lt;=$C$34,0,(N25-N3-$C$34)/($C$33-$C$34)))</f>
        <v>0</v>
      </c>
      <c r="AC9">
        <f>SUMPRODUCT(P9:AB9,B23:N23)</f>
        <v>21</v>
      </c>
      <c r="AH9" s="2">
        <f>IF(B25-B13&gt;5,1,IF(B25-B13&lt;=2,0,(B25-B13-2)/3))</f>
        <v>0</v>
      </c>
      <c r="AI9" s="2">
        <f t="shared" ref="AI9:AS9" si="28">IF(C25-C13&gt;5,1,IF(C25-C13&lt;=2,0,(C25-C13-2)/3))</f>
        <v>0</v>
      </c>
      <c r="AJ9" s="2">
        <f t="shared" si="28"/>
        <v>0</v>
      </c>
      <c r="AK9" s="2">
        <f t="shared" si="28"/>
        <v>0</v>
      </c>
      <c r="AL9" s="2">
        <f t="shared" si="28"/>
        <v>0</v>
      </c>
      <c r="AM9" s="2">
        <f t="shared" si="28"/>
        <v>0</v>
      </c>
      <c r="AN9" s="2">
        <f t="shared" si="28"/>
        <v>0</v>
      </c>
      <c r="AO9" s="2">
        <f t="shared" si="28"/>
        <v>0</v>
      </c>
      <c r="AP9" s="2">
        <f t="shared" si="28"/>
        <v>0</v>
      </c>
      <c r="AQ9" s="2">
        <f t="shared" si="28"/>
        <v>0</v>
      </c>
      <c r="AR9" s="2">
        <f t="shared" si="28"/>
        <v>0</v>
      </c>
      <c r="AS9" s="2">
        <f t="shared" si="28"/>
        <v>0</v>
      </c>
      <c r="AT9" s="2">
        <f>IF(N25-N13&gt;20,1,IF(N25-N13&lt;=10,0,(N25-N13-10)/10))</f>
        <v>0</v>
      </c>
      <c r="AU9" s="2">
        <f>SUMPRODUCT(AH9:AT9,B23:N23)</f>
        <v>0</v>
      </c>
    </row>
    <row r="10" spans="1:50" x14ac:dyDescent="0.25">
      <c r="A10" t="s">
        <v>45</v>
      </c>
      <c r="B10" s="2">
        <v>44</v>
      </c>
      <c r="C10" s="2">
        <v>19</v>
      </c>
      <c r="D10" s="2">
        <v>31</v>
      </c>
      <c r="E10" s="2">
        <v>55</v>
      </c>
      <c r="F10" s="2">
        <v>49</v>
      </c>
      <c r="G10" s="2">
        <v>29</v>
      </c>
      <c r="H10" s="2">
        <v>80</v>
      </c>
      <c r="I10" s="2">
        <v>70</v>
      </c>
      <c r="J10" s="2">
        <v>73</v>
      </c>
      <c r="K10" s="2">
        <v>55</v>
      </c>
      <c r="L10" s="2">
        <v>48</v>
      </c>
      <c r="M10" s="2">
        <v>29</v>
      </c>
      <c r="N10" s="2">
        <v>45</v>
      </c>
      <c r="P10" s="2">
        <f>IF(B26-B3&gt;$C$30,1,IF(B26-B3&lt;=$C$31,0,(B26-B3-$C$31)/($C$30-$C$31)))</f>
        <v>0</v>
      </c>
      <c r="Q10" s="2">
        <f t="shared" ref="Q10:AA10" si="29">IF(C26-C3&gt;$C$30,1,IF(C26-C3&lt;=$C$31,0,(C26-C3-$C$31)/($C$30-$C$31)))</f>
        <v>0</v>
      </c>
      <c r="R10" s="2">
        <f t="shared" si="29"/>
        <v>0</v>
      </c>
      <c r="S10" s="2">
        <f t="shared" si="29"/>
        <v>1</v>
      </c>
      <c r="T10" s="2">
        <f t="shared" si="29"/>
        <v>0</v>
      </c>
      <c r="U10" s="2">
        <f t="shared" si="29"/>
        <v>1</v>
      </c>
      <c r="V10" s="2">
        <f t="shared" si="29"/>
        <v>1</v>
      </c>
      <c r="W10" s="2">
        <f t="shared" si="29"/>
        <v>1</v>
      </c>
      <c r="X10" s="2">
        <f t="shared" si="29"/>
        <v>1</v>
      </c>
      <c r="Y10" s="2">
        <f t="shared" si="29"/>
        <v>1</v>
      </c>
      <c r="Z10" s="2">
        <f t="shared" si="29"/>
        <v>0</v>
      </c>
      <c r="AA10" s="2">
        <f t="shared" si="29"/>
        <v>0</v>
      </c>
      <c r="AB10" s="2">
        <f>IF(N26-N3&gt;$C$33,1,IF(N26-N3&lt;=$C$34,0,(N26-N3-$C$34)/($C$33-$C$34)))</f>
        <v>0</v>
      </c>
      <c r="AC10">
        <f>SUMPRODUCT(P10:AB10,B23:N23)</f>
        <v>47</v>
      </c>
      <c r="AH10" s="2">
        <f>IF(B26-B13&gt;5,1,IF(B26-B13&lt;=2,0,(B26-B13-2)/3))</f>
        <v>0</v>
      </c>
      <c r="AI10" s="2">
        <f t="shared" ref="AI10:AS10" si="30">IF(C26-C13&gt;5,1,IF(C26-C13&lt;=2,0,(C26-C13-2)/3))</f>
        <v>0</v>
      </c>
      <c r="AJ10" s="2">
        <f t="shared" si="30"/>
        <v>0</v>
      </c>
      <c r="AK10" s="2">
        <f t="shared" si="30"/>
        <v>0</v>
      </c>
      <c r="AL10" s="2">
        <f t="shared" si="30"/>
        <v>0</v>
      </c>
      <c r="AM10" s="2">
        <f t="shared" si="30"/>
        <v>0</v>
      </c>
      <c r="AN10" s="2">
        <f t="shared" si="30"/>
        <v>0</v>
      </c>
      <c r="AO10" s="2">
        <f t="shared" si="30"/>
        <v>1</v>
      </c>
      <c r="AP10" s="2">
        <f t="shared" si="30"/>
        <v>1</v>
      </c>
      <c r="AQ10" s="2">
        <f t="shared" si="30"/>
        <v>1</v>
      </c>
      <c r="AR10" s="2">
        <f t="shared" si="30"/>
        <v>0</v>
      </c>
      <c r="AS10" s="2">
        <f t="shared" si="30"/>
        <v>0</v>
      </c>
      <c r="AT10" s="2">
        <f>IF(N26-N13&gt;20,1,IF(N26-N13&lt;=10,0,(N26-N13-10)/10))</f>
        <v>0</v>
      </c>
      <c r="AU10" s="2">
        <f>SUMPRODUCT(AH10:AT10,B23:N23)</f>
        <v>16</v>
      </c>
    </row>
    <row r="11" spans="1:50" x14ac:dyDescent="0.25">
      <c r="A11" t="s">
        <v>46</v>
      </c>
      <c r="B11" s="2">
        <v>49</v>
      </c>
      <c r="C11" s="2">
        <v>43</v>
      </c>
      <c r="D11" s="2">
        <v>28</v>
      </c>
      <c r="E11" s="2">
        <v>29</v>
      </c>
      <c r="F11" s="2">
        <v>61</v>
      </c>
      <c r="G11" s="2">
        <v>22</v>
      </c>
      <c r="H11" s="2">
        <v>67</v>
      </c>
      <c r="I11" s="2">
        <v>42</v>
      </c>
      <c r="J11" s="2">
        <v>25</v>
      </c>
      <c r="K11" s="2">
        <v>39</v>
      </c>
      <c r="L11" s="2">
        <v>51</v>
      </c>
      <c r="M11" s="2">
        <v>62</v>
      </c>
      <c r="N11" s="2">
        <v>55</v>
      </c>
      <c r="P11" s="2">
        <f>IF(B27-B3&gt;$C$30,1,IF(B27-B3&lt;=$C$31,0,(B27-B3-$C$31)/($C$30-$C$31)))</f>
        <v>1</v>
      </c>
      <c r="Q11" s="2">
        <f t="shared" ref="Q11:AA11" si="31">IF(C27-C3&gt;$C$30,1,IF(C27-C3&lt;=$C$31,0,(C27-C3-$C$31)/($C$30-$C$31)))</f>
        <v>0</v>
      </c>
      <c r="R11" s="2">
        <f t="shared" si="31"/>
        <v>0</v>
      </c>
      <c r="S11" s="2">
        <f t="shared" si="31"/>
        <v>0</v>
      </c>
      <c r="T11" s="2">
        <f t="shared" si="31"/>
        <v>0</v>
      </c>
      <c r="U11" s="2">
        <f t="shared" si="31"/>
        <v>0</v>
      </c>
      <c r="V11" s="2">
        <f t="shared" si="31"/>
        <v>0</v>
      </c>
      <c r="W11" s="2">
        <f t="shared" si="31"/>
        <v>0</v>
      </c>
      <c r="X11" s="2">
        <f t="shared" si="31"/>
        <v>1</v>
      </c>
      <c r="Y11" s="2">
        <f t="shared" si="31"/>
        <v>1</v>
      </c>
      <c r="Z11" s="2">
        <f t="shared" si="31"/>
        <v>1</v>
      </c>
      <c r="AA11" s="2">
        <f t="shared" si="31"/>
        <v>0</v>
      </c>
      <c r="AB11" s="2">
        <f>IF(N27-N3&gt;$C$33,1,IF(N27-N3&lt;=$C$34,0,(N27-N3-$C$34)/($C$33-$C$34)))</f>
        <v>0</v>
      </c>
      <c r="AC11">
        <f>SUMPRODUCT(P11:AB11,B23:N23)</f>
        <v>26</v>
      </c>
      <c r="AH11" s="2">
        <f>IF(B27-B13&gt;5,1,IF(B27-B13&lt;=2,0,(B27-B13-2)/3))</f>
        <v>1</v>
      </c>
      <c r="AI11" s="2">
        <f t="shared" ref="AI11:AS11" si="32">IF(C27-C13&gt;5,1,IF(C27-C13&lt;=2,0,(C27-C13-2)/3))</f>
        <v>0</v>
      </c>
      <c r="AJ11" s="2">
        <f t="shared" si="32"/>
        <v>0</v>
      </c>
      <c r="AK11" s="2">
        <f t="shared" si="32"/>
        <v>0</v>
      </c>
      <c r="AL11" s="2">
        <f t="shared" si="32"/>
        <v>0</v>
      </c>
      <c r="AM11" s="2">
        <f t="shared" si="32"/>
        <v>0</v>
      </c>
      <c r="AN11" s="2">
        <f t="shared" si="32"/>
        <v>0</v>
      </c>
      <c r="AO11" s="2">
        <f t="shared" si="32"/>
        <v>0</v>
      </c>
      <c r="AP11" s="2">
        <f t="shared" si="32"/>
        <v>1</v>
      </c>
      <c r="AQ11" s="2">
        <f t="shared" si="32"/>
        <v>1</v>
      </c>
      <c r="AR11" s="2">
        <f t="shared" si="32"/>
        <v>1</v>
      </c>
      <c r="AS11" s="2">
        <f t="shared" si="32"/>
        <v>1</v>
      </c>
      <c r="AT11" s="2">
        <f>IF(N27-N13&gt;20,1,IF(N27-N13&lt;=10,0,(N27-N13-10)/10))</f>
        <v>1</v>
      </c>
      <c r="AU11" s="2">
        <f>SUMPRODUCT(AH11:AT11,B23:N23)</f>
        <v>36</v>
      </c>
    </row>
    <row r="12" spans="1:50" x14ac:dyDescent="0.25">
      <c r="A12" t="s">
        <v>47</v>
      </c>
      <c r="B12" s="2">
        <v>30</v>
      </c>
      <c r="C12" s="2">
        <v>25</v>
      </c>
      <c r="D12" s="2">
        <v>30</v>
      </c>
      <c r="E12" s="2">
        <v>51</v>
      </c>
      <c r="F12" s="2">
        <v>55</v>
      </c>
      <c r="G12" s="2">
        <v>44</v>
      </c>
      <c r="H12" s="2">
        <v>82</v>
      </c>
      <c r="I12" s="2">
        <v>84</v>
      </c>
      <c r="J12" s="2">
        <v>90</v>
      </c>
      <c r="K12" s="2">
        <v>74</v>
      </c>
      <c r="L12" s="2">
        <v>32</v>
      </c>
      <c r="M12" s="2">
        <v>15</v>
      </c>
      <c r="N12" s="2">
        <v>32</v>
      </c>
    </row>
    <row r="13" spans="1:50" x14ac:dyDescent="0.25">
      <c r="A13" t="s">
        <v>49</v>
      </c>
      <c r="B13" s="2">
        <v>30</v>
      </c>
      <c r="C13" s="2">
        <v>29</v>
      </c>
      <c r="D13" s="2">
        <v>32</v>
      </c>
      <c r="E13" s="2">
        <v>87</v>
      </c>
      <c r="F13" s="2">
        <v>86</v>
      </c>
      <c r="G13" s="2">
        <v>80</v>
      </c>
      <c r="H13" s="2">
        <v>77</v>
      </c>
      <c r="I13" s="2">
        <v>46</v>
      </c>
      <c r="J13" s="2">
        <v>28</v>
      </c>
      <c r="K13" s="2">
        <v>49</v>
      </c>
      <c r="L13" s="2">
        <v>25</v>
      </c>
      <c r="M13" s="2">
        <v>29</v>
      </c>
      <c r="N13" s="2">
        <v>33</v>
      </c>
    </row>
    <row r="14" spans="1:50" x14ac:dyDescent="0.25">
      <c r="A14" t="s">
        <v>50</v>
      </c>
      <c r="B14" s="2">
        <v>49</v>
      </c>
      <c r="C14" s="2">
        <v>17</v>
      </c>
      <c r="D14" s="2">
        <v>54</v>
      </c>
      <c r="E14" s="2">
        <v>25</v>
      </c>
      <c r="F14" s="2">
        <v>37</v>
      </c>
      <c r="G14" s="2">
        <v>21</v>
      </c>
      <c r="H14" s="2">
        <v>47</v>
      </c>
      <c r="I14" s="2">
        <v>39</v>
      </c>
      <c r="J14" s="2">
        <v>42</v>
      </c>
      <c r="K14" s="2">
        <v>54</v>
      </c>
      <c r="L14" s="2">
        <v>65</v>
      </c>
      <c r="M14" s="2">
        <v>55</v>
      </c>
      <c r="N14" s="2">
        <v>98</v>
      </c>
      <c r="P14" t="s">
        <v>32</v>
      </c>
      <c r="AE14" t="s">
        <v>39</v>
      </c>
      <c r="AH14" t="s">
        <v>32</v>
      </c>
      <c r="AW14" t="s">
        <v>36</v>
      </c>
    </row>
    <row r="15" spans="1:50" x14ac:dyDescent="0.25">
      <c r="A15" t="s">
        <v>51</v>
      </c>
      <c r="B15" s="2">
        <v>42</v>
      </c>
      <c r="C15" s="2">
        <v>14</v>
      </c>
      <c r="D15" s="2">
        <v>27</v>
      </c>
      <c r="E15" s="2">
        <v>51</v>
      </c>
      <c r="F15" s="2">
        <v>43</v>
      </c>
      <c r="G15" s="2">
        <v>22</v>
      </c>
      <c r="H15" s="2">
        <v>74</v>
      </c>
      <c r="I15" s="2">
        <v>67</v>
      </c>
      <c r="J15" s="2">
        <v>69</v>
      </c>
      <c r="K15" s="2">
        <v>53</v>
      </c>
      <c r="L15" s="2">
        <v>40</v>
      </c>
      <c r="M15" s="2">
        <v>25</v>
      </c>
      <c r="N15" s="2">
        <v>92</v>
      </c>
      <c r="P15" s="2">
        <f>IF(B4-B24&gt;$C$30,1,IF(B4-B24&lt;=$C$31,0,(B4-B24-$C$31)/($C$30-$C$31)))</f>
        <v>1</v>
      </c>
      <c r="Q15" s="2">
        <f t="shared" ref="Q15:AA15" si="33">IF(C4-C24&gt;$C$30,1,IF(C4-C24&lt;=$C$31,0,(C4-C24-$C$31)/($C$30-$C$31)))</f>
        <v>1</v>
      </c>
      <c r="R15" s="2">
        <f t="shared" si="33"/>
        <v>1</v>
      </c>
      <c r="S15" s="2">
        <f t="shared" si="33"/>
        <v>1</v>
      </c>
      <c r="T15" s="2">
        <f t="shared" si="33"/>
        <v>0.66666666666666663</v>
      </c>
      <c r="U15" s="2">
        <f t="shared" si="33"/>
        <v>1</v>
      </c>
      <c r="V15" s="2">
        <f t="shared" si="33"/>
        <v>1</v>
      </c>
      <c r="W15" s="2">
        <f t="shared" si="33"/>
        <v>1</v>
      </c>
      <c r="X15" s="2">
        <f t="shared" si="33"/>
        <v>1</v>
      </c>
      <c r="Y15" s="2">
        <f t="shared" si="33"/>
        <v>1</v>
      </c>
      <c r="Z15" s="2">
        <f t="shared" si="33"/>
        <v>1</v>
      </c>
      <c r="AA15" s="2">
        <f t="shared" si="33"/>
        <v>1</v>
      </c>
      <c r="AB15" s="2">
        <f>IF(N4-N24&gt;$C$33,1,IF(N4-N24&lt;=$C$34,0,(N4-N24-$C$34)/($C$33-$C$34)))</f>
        <v>0</v>
      </c>
      <c r="AC15" s="6">
        <f>SUMPRODUCT(P15:AB15,B23:N23)</f>
        <v>93.666666666666657</v>
      </c>
      <c r="AD15" s="5" t="s">
        <v>1</v>
      </c>
      <c r="AE15" s="5">
        <f>AC15-AC20</f>
        <v>93.666666666666657</v>
      </c>
      <c r="AF15">
        <f>LARGE(AE15:AE18,1)</f>
        <v>93.666666666666657</v>
      </c>
      <c r="AH15" s="2">
        <f>IF(B14-B24&gt;5,1,IF(B14-B24&lt;=2,0,(B14-B24-2)/3))</f>
        <v>0</v>
      </c>
      <c r="AI15" s="2">
        <f t="shared" ref="AI15:AS15" si="34">IF(C14-C24&gt;5,1,IF(C14-C24&lt;=2,0,(C14-C24-2)/3))</f>
        <v>0</v>
      </c>
      <c r="AJ15" s="2">
        <f t="shared" si="34"/>
        <v>0</v>
      </c>
      <c r="AK15" s="2">
        <f t="shared" si="34"/>
        <v>0</v>
      </c>
      <c r="AL15" s="2">
        <f t="shared" si="34"/>
        <v>0</v>
      </c>
      <c r="AM15" s="2">
        <f t="shared" si="34"/>
        <v>0</v>
      </c>
      <c r="AN15" s="2">
        <f t="shared" si="34"/>
        <v>1</v>
      </c>
      <c r="AO15" s="2">
        <f t="shared" si="34"/>
        <v>0.66666666666666663</v>
      </c>
      <c r="AP15" s="2">
        <f t="shared" si="34"/>
        <v>1</v>
      </c>
      <c r="AQ15" s="2">
        <f t="shared" si="34"/>
        <v>1</v>
      </c>
      <c r="AR15" s="2">
        <f t="shared" si="34"/>
        <v>1</v>
      </c>
      <c r="AS15" s="2">
        <f t="shared" si="34"/>
        <v>1</v>
      </c>
      <c r="AT15" s="2">
        <f>IF(N14-N24&gt;20,1,IF(N14-N24&lt;=10,0,(N14-N24-10)/10))</f>
        <v>1</v>
      </c>
      <c r="AU15" s="2">
        <f>SUMPRODUCT(AH15:AT15,B23:N23)</f>
        <v>38.666666666666664</v>
      </c>
      <c r="AV15" t="s">
        <v>1</v>
      </c>
      <c r="AW15">
        <f>AU15-AU20</f>
        <v>-13.333333333333336</v>
      </c>
      <c r="AX15">
        <f>LARGE(AW15:AW18,1)</f>
        <v>28</v>
      </c>
    </row>
    <row r="16" spans="1:50" x14ac:dyDescent="0.25">
      <c r="A16" t="s">
        <v>52</v>
      </c>
      <c r="B16" s="2">
        <v>25</v>
      </c>
      <c r="C16" s="2">
        <v>19</v>
      </c>
      <c r="D16" s="2">
        <v>26</v>
      </c>
      <c r="E16" s="2">
        <v>90</v>
      </c>
      <c r="F16" s="2">
        <v>81</v>
      </c>
      <c r="G16" s="2">
        <v>79</v>
      </c>
      <c r="H16" s="2">
        <v>70</v>
      </c>
      <c r="I16" s="2">
        <v>44</v>
      </c>
      <c r="J16" s="2">
        <v>32</v>
      </c>
      <c r="K16" s="2">
        <v>45</v>
      </c>
      <c r="L16" s="2">
        <v>28</v>
      </c>
      <c r="M16" s="2">
        <v>24</v>
      </c>
      <c r="N16" s="2">
        <v>30</v>
      </c>
      <c r="O16" t="s">
        <v>38</v>
      </c>
      <c r="P16" s="2">
        <f>IF(B4-B25&gt;$C$30,1,IF(B4-B25&lt;=$C$31,0,(B4-B25-$C$31)/($C$30-$C$31)))</f>
        <v>1</v>
      </c>
      <c r="Q16" s="2">
        <f t="shared" ref="Q16:AA16" si="35">IF(C4-C25&gt;$C$30,1,IF(C4-C25&lt;=$C$31,0,(C4-C25-$C$31)/($C$30-$C$31)))</f>
        <v>1</v>
      </c>
      <c r="R16" s="2">
        <f t="shared" si="35"/>
        <v>1</v>
      </c>
      <c r="S16" s="2">
        <f t="shared" si="35"/>
        <v>0</v>
      </c>
      <c r="T16" s="2">
        <f t="shared" si="35"/>
        <v>0</v>
      </c>
      <c r="U16" s="2">
        <f t="shared" si="35"/>
        <v>0</v>
      </c>
      <c r="V16" s="2">
        <f t="shared" si="35"/>
        <v>0</v>
      </c>
      <c r="W16" s="2">
        <f t="shared" si="35"/>
        <v>1</v>
      </c>
      <c r="X16" s="2">
        <f t="shared" si="35"/>
        <v>1</v>
      </c>
      <c r="Y16" s="2">
        <f t="shared" si="35"/>
        <v>1</v>
      </c>
      <c r="Z16" s="2">
        <f t="shared" si="35"/>
        <v>1</v>
      </c>
      <c r="AA16" s="2">
        <f t="shared" si="35"/>
        <v>1</v>
      </c>
      <c r="AB16" s="2">
        <f>IF(N4-N25&gt;$C$33,1,IF(N4-N25&lt;=$C$34,0,(N4-N25-$C$34)/($C$33-$C$34)))</f>
        <v>0</v>
      </c>
      <c r="AC16" s="6">
        <f>SUMPRODUCT(P16:AB16,B23:N23)</f>
        <v>54</v>
      </c>
      <c r="AD16" t="s">
        <v>2</v>
      </c>
      <c r="AE16">
        <f>AC16-AC21</f>
        <v>10</v>
      </c>
      <c r="AG16" t="s">
        <v>50</v>
      </c>
      <c r="AH16" s="2">
        <f>IF(B14-B25&gt;5,1,IF(B14-B25&lt;=2,0,(B14-B25-2)/3))</f>
        <v>1</v>
      </c>
      <c r="AI16" s="2">
        <f t="shared" ref="AI16:AS16" si="36">IF(C14-C25&gt;5,1,IF(C14-C25&lt;=2,0,(C14-C25-2)/3))</f>
        <v>1</v>
      </c>
      <c r="AJ16" s="2">
        <f t="shared" si="36"/>
        <v>1</v>
      </c>
      <c r="AK16" s="2">
        <f t="shared" si="36"/>
        <v>0</v>
      </c>
      <c r="AL16" s="2">
        <f t="shared" si="36"/>
        <v>0</v>
      </c>
      <c r="AM16" s="2">
        <f t="shared" si="36"/>
        <v>0</v>
      </c>
      <c r="AN16" s="2">
        <f t="shared" si="36"/>
        <v>0</v>
      </c>
      <c r="AO16" s="2">
        <f t="shared" si="36"/>
        <v>1</v>
      </c>
      <c r="AP16" s="2">
        <f t="shared" si="36"/>
        <v>1</v>
      </c>
      <c r="AQ16" s="2">
        <f t="shared" si="36"/>
        <v>1</v>
      </c>
      <c r="AR16" s="2">
        <f t="shared" si="36"/>
        <v>1</v>
      </c>
      <c r="AS16" s="2">
        <f t="shared" si="36"/>
        <v>1</v>
      </c>
      <c r="AT16" s="2">
        <f>IF(N14-N25&gt;20,1,IF(N14-N25&lt;=10,0,(N14-N25-10)/10))</f>
        <v>1</v>
      </c>
      <c r="AU16" s="2">
        <f>SUMPRODUCT(AH16:AT16,B23:N23)</f>
        <v>56</v>
      </c>
      <c r="AV16" t="s">
        <v>2</v>
      </c>
      <c r="AW16">
        <f>AU16-AU21</f>
        <v>12</v>
      </c>
    </row>
    <row r="17" spans="1:50" x14ac:dyDescent="0.25">
      <c r="A17" t="s">
        <v>53</v>
      </c>
      <c r="B17" s="2">
        <v>42</v>
      </c>
      <c r="C17" s="2">
        <v>14</v>
      </c>
      <c r="D17" s="2">
        <v>27</v>
      </c>
      <c r="E17" s="2">
        <v>51</v>
      </c>
      <c r="F17" s="2">
        <v>56</v>
      </c>
      <c r="G17" s="2">
        <v>46</v>
      </c>
      <c r="H17" s="2">
        <v>81</v>
      </c>
      <c r="I17" s="2">
        <v>78</v>
      </c>
      <c r="J17" s="2">
        <v>82</v>
      </c>
      <c r="K17" s="2">
        <v>53</v>
      </c>
      <c r="L17" s="2">
        <v>40</v>
      </c>
      <c r="M17" s="2">
        <v>25</v>
      </c>
      <c r="N17" s="2">
        <v>33</v>
      </c>
      <c r="P17" s="2">
        <f>IF(B4-B26&gt;$C$30,1,IF(B4-B26&lt;=$C$31,0,(B4-B26-$C$31)/($C$30-$C$31)))</f>
        <v>1</v>
      </c>
      <c r="Q17" s="2">
        <f t="shared" ref="Q17:AA17" si="37">IF(C4-C26&gt;$C$30,1,IF(C4-C26&lt;=$C$31,0,(C4-C26-$C$31)/($C$30-$C$31)))</f>
        <v>1</v>
      </c>
      <c r="R17" s="2">
        <f t="shared" si="37"/>
        <v>1</v>
      </c>
      <c r="S17" s="2">
        <f t="shared" si="37"/>
        <v>1</v>
      </c>
      <c r="T17" s="2">
        <f t="shared" si="37"/>
        <v>1</v>
      </c>
      <c r="U17" s="2">
        <f t="shared" si="37"/>
        <v>0</v>
      </c>
      <c r="V17" s="2">
        <f t="shared" si="37"/>
        <v>0</v>
      </c>
      <c r="W17" s="2">
        <f t="shared" si="37"/>
        <v>0</v>
      </c>
      <c r="X17" s="2">
        <f t="shared" si="37"/>
        <v>0</v>
      </c>
      <c r="Y17" s="2">
        <f t="shared" si="37"/>
        <v>0</v>
      </c>
      <c r="Z17" s="2">
        <f t="shared" si="37"/>
        <v>1</v>
      </c>
      <c r="AA17" s="2">
        <f t="shared" si="37"/>
        <v>1</v>
      </c>
      <c r="AB17" s="2">
        <f>IF(N4-N26&gt;$C$33,1,IF(N4-N26&lt;=$C$34,0,(N4-N26-$C$34)/($C$33-$C$34)))</f>
        <v>0</v>
      </c>
      <c r="AC17" s="6">
        <f>SUMPRODUCT(P17:AB17,B23:N23)</f>
        <v>64</v>
      </c>
      <c r="AD17" t="s">
        <v>3</v>
      </c>
      <c r="AE17">
        <f>AC17-AC22</f>
        <v>30</v>
      </c>
      <c r="AH17" s="2">
        <f>IF(B14-B26&gt;5,1,IF(B14-B26&lt;=2,0,(B14-B26-2)/3))</f>
        <v>1</v>
      </c>
      <c r="AI17" s="2">
        <f t="shared" ref="AI17:AS17" si="38">IF(C14-C26&gt;5,1,IF(C14-C26&lt;=2,0,(C14-C26-2)/3))</f>
        <v>1</v>
      </c>
      <c r="AJ17" s="2">
        <f t="shared" si="38"/>
        <v>1</v>
      </c>
      <c r="AK17" s="2">
        <f t="shared" si="38"/>
        <v>0</v>
      </c>
      <c r="AL17" s="2">
        <f t="shared" si="38"/>
        <v>0</v>
      </c>
      <c r="AM17" s="2">
        <f t="shared" si="38"/>
        <v>0</v>
      </c>
      <c r="AN17" s="2">
        <f t="shared" si="38"/>
        <v>0</v>
      </c>
      <c r="AO17" s="2">
        <f t="shared" si="38"/>
        <v>0</v>
      </c>
      <c r="AP17" s="2">
        <f t="shared" si="38"/>
        <v>0</v>
      </c>
      <c r="AQ17" s="2">
        <f t="shared" si="38"/>
        <v>0</v>
      </c>
      <c r="AR17" s="2">
        <f t="shared" si="38"/>
        <v>1</v>
      </c>
      <c r="AS17" s="2">
        <f t="shared" si="38"/>
        <v>1</v>
      </c>
      <c r="AT17" s="2">
        <f>IF(N14-N26&gt;20,1,IF(N14-N26&lt;=10,0,(N14-N26-10)/10))</f>
        <v>1</v>
      </c>
      <c r="AU17" s="2">
        <f>SUMPRODUCT(AH17:AT17,B23:N23)</f>
        <v>40</v>
      </c>
      <c r="AV17" t="s">
        <v>3</v>
      </c>
      <c r="AW17">
        <f>AU17-AU22</f>
        <v>-20</v>
      </c>
    </row>
    <row r="18" spans="1:50" x14ac:dyDescent="0.25">
      <c r="A18" t="s">
        <v>54</v>
      </c>
      <c r="B18" s="2">
        <v>80</v>
      </c>
      <c r="C18" s="2">
        <v>77</v>
      </c>
      <c r="D18" s="2">
        <v>79</v>
      </c>
      <c r="E18" s="2">
        <v>69</v>
      </c>
      <c r="F18" s="2">
        <v>65</v>
      </c>
      <c r="G18" s="2">
        <v>22</v>
      </c>
      <c r="H18" s="2">
        <v>31</v>
      </c>
      <c r="I18" s="2">
        <v>37</v>
      </c>
      <c r="J18" s="2">
        <v>28</v>
      </c>
      <c r="K18" s="2">
        <v>22</v>
      </c>
      <c r="L18" s="2">
        <v>19</v>
      </c>
      <c r="M18" s="2">
        <v>21</v>
      </c>
      <c r="N18" s="2">
        <v>29</v>
      </c>
      <c r="P18" s="2">
        <f>IF(B4-B27&gt;$C$30,1,IF(B4-B27&lt;=$C$31,0,(B4-B27-$C$31)/($C$30-$C$31)))</f>
        <v>1</v>
      </c>
      <c r="Q18" s="2">
        <f t="shared" ref="Q18:AA18" si="39">IF(C4-C27&gt;$C$30,1,IF(C4-C27&lt;=$C$31,0,(C4-C27-$C$31)/($C$30-$C$31)))</f>
        <v>1</v>
      </c>
      <c r="R18" s="2">
        <f t="shared" si="39"/>
        <v>1</v>
      </c>
      <c r="S18" s="2">
        <f t="shared" si="39"/>
        <v>1</v>
      </c>
      <c r="T18" s="2">
        <f t="shared" si="39"/>
        <v>1</v>
      </c>
      <c r="U18" s="2">
        <f t="shared" si="39"/>
        <v>1</v>
      </c>
      <c r="V18" s="2">
        <f t="shared" si="39"/>
        <v>1</v>
      </c>
      <c r="W18" s="2">
        <f t="shared" si="39"/>
        <v>1</v>
      </c>
      <c r="X18" s="2">
        <f t="shared" si="39"/>
        <v>1</v>
      </c>
      <c r="Y18" s="2">
        <f t="shared" si="39"/>
        <v>0</v>
      </c>
      <c r="Z18" s="2">
        <f t="shared" si="39"/>
        <v>0</v>
      </c>
      <c r="AA18" s="2">
        <f t="shared" si="39"/>
        <v>0</v>
      </c>
      <c r="AB18" s="2">
        <f>IF(N4-N27&gt;$C$33,1,IF(N4-N27&lt;=$C$34,0,(N4-N27-$C$34)/($C$33-$C$34)))</f>
        <v>0</v>
      </c>
      <c r="AC18" s="6">
        <f>SUMPRODUCT(P18:AB18,B23:N23)</f>
        <v>78</v>
      </c>
      <c r="AD18" t="s">
        <v>4</v>
      </c>
      <c r="AE18">
        <f>AC18-AC23</f>
        <v>56</v>
      </c>
      <c r="AH18" s="2">
        <f>IF(B14-B27&gt;5,1,IF(B14-B27&lt;=2,0,(B14-B27-2)/3))</f>
        <v>0</v>
      </c>
      <c r="AI18" s="2">
        <f t="shared" ref="AI18:AS18" si="40">IF(C14-C27&gt;5,1,IF(C14-C27&lt;=2,0,(C14-C27-2)/3))</f>
        <v>1</v>
      </c>
      <c r="AJ18" s="2">
        <f t="shared" si="40"/>
        <v>1</v>
      </c>
      <c r="AK18" s="2">
        <f t="shared" si="40"/>
        <v>1</v>
      </c>
      <c r="AL18" s="2">
        <f t="shared" si="40"/>
        <v>1</v>
      </c>
      <c r="AM18" s="2">
        <f t="shared" si="40"/>
        <v>0</v>
      </c>
      <c r="AN18" s="2">
        <f t="shared" si="40"/>
        <v>1</v>
      </c>
      <c r="AO18" s="2">
        <f t="shared" si="40"/>
        <v>1</v>
      </c>
      <c r="AP18" s="2">
        <f t="shared" si="40"/>
        <v>0</v>
      </c>
      <c r="AQ18" s="2">
        <f t="shared" si="40"/>
        <v>0</v>
      </c>
      <c r="AR18" s="2">
        <f t="shared" si="40"/>
        <v>0</v>
      </c>
      <c r="AS18" s="2">
        <f t="shared" si="40"/>
        <v>0</v>
      </c>
      <c r="AT18" s="2">
        <f>IF(N14-N27&gt;20,1,IF(N14-N27&lt;=10,0,(N14-N27-10)/10))</f>
        <v>1</v>
      </c>
      <c r="AU18" s="2">
        <f>SUMPRODUCT(AH18:AT18,B23:N23)</f>
        <v>58</v>
      </c>
      <c r="AV18" s="5" t="s">
        <v>4</v>
      </c>
      <c r="AW18" s="5">
        <f>AU18-AU23</f>
        <v>28</v>
      </c>
    </row>
    <row r="19" spans="1:50" x14ac:dyDescent="0.25">
      <c r="A19" t="s">
        <v>55</v>
      </c>
      <c r="B19" s="2">
        <v>21</v>
      </c>
      <c r="C19" s="2">
        <v>15</v>
      </c>
      <c r="D19" s="2">
        <v>22</v>
      </c>
      <c r="E19" s="2">
        <v>86</v>
      </c>
      <c r="F19" s="2">
        <v>79</v>
      </c>
      <c r="G19" s="2">
        <v>83</v>
      </c>
      <c r="H19" s="2">
        <v>68</v>
      </c>
      <c r="I19" s="2">
        <v>40</v>
      </c>
      <c r="J19" s="2">
        <v>30</v>
      </c>
      <c r="K19" s="2">
        <v>41</v>
      </c>
      <c r="L19" s="2">
        <v>20</v>
      </c>
      <c r="M19" s="2">
        <v>19</v>
      </c>
      <c r="N19" s="2">
        <v>25</v>
      </c>
      <c r="P19" t="s">
        <v>35</v>
      </c>
      <c r="AC19" s="6"/>
      <c r="AH19" t="s">
        <v>35</v>
      </c>
    </row>
    <row r="20" spans="1:50" x14ac:dyDescent="0.25">
      <c r="A20" t="s">
        <v>56</v>
      </c>
      <c r="B20" s="2">
        <v>18</v>
      </c>
      <c r="C20" s="2">
        <v>12</v>
      </c>
      <c r="D20" s="2">
        <v>25</v>
      </c>
      <c r="E20" s="2">
        <v>82</v>
      </c>
      <c r="F20" s="2">
        <v>81</v>
      </c>
      <c r="G20" s="2">
        <v>79</v>
      </c>
      <c r="H20" s="2">
        <v>64</v>
      </c>
      <c r="I20" s="2">
        <v>38</v>
      </c>
      <c r="J20" s="2">
        <v>29</v>
      </c>
      <c r="K20" s="2">
        <v>39</v>
      </c>
      <c r="L20" s="2">
        <v>19</v>
      </c>
      <c r="M20" s="2">
        <v>15</v>
      </c>
      <c r="N20" s="2">
        <v>27</v>
      </c>
      <c r="P20" s="2">
        <f>IF(B24-B4&gt;$C$30,1,IF(B24-B4&lt;=$C$31,0,(B24-B4-$C$31)/($C$30-$C$31)))</f>
        <v>0</v>
      </c>
      <c r="Q20" s="2">
        <f t="shared" ref="Q20:AA20" si="41">IF(C24-C4&gt;$C$30,1,IF(C24-C4&lt;=$C$31,0,(C24-C4-$C$31)/($C$30-$C$31)))</f>
        <v>0</v>
      </c>
      <c r="R20" s="2">
        <f t="shared" si="41"/>
        <v>0</v>
      </c>
      <c r="S20" s="2">
        <f t="shared" si="41"/>
        <v>0</v>
      </c>
      <c r="T20" s="2">
        <f t="shared" si="41"/>
        <v>0</v>
      </c>
      <c r="U20" s="2">
        <f t="shared" si="41"/>
        <v>0</v>
      </c>
      <c r="V20" s="2">
        <f t="shared" si="41"/>
        <v>0</v>
      </c>
      <c r="W20" s="2">
        <f t="shared" si="41"/>
        <v>0</v>
      </c>
      <c r="X20" s="2">
        <f t="shared" si="41"/>
        <v>0</v>
      </c>
      <c r="Y20" s="2">
        <f t="shared" si="41"/>
        <v>0</v>
      </c>
      <c r="Z20" s="2">
        <f t="shared" si="41"/>
        <v>0</v>
      </c>
      <c r="AA20" s="2">
        <f t="shared" si="41"/>
        <v>0</v>
      </c>
      <c r="AB20" s="2">
        <f>IF(N24-N4&gt;$C$33,1,IF(N24-N4&lt;=$C$34,0,(N24-N4-$C$34)/($C$33-$C$34)))</f>
        <v>0</v>
      </c>
      <c r="AC20" s="6">
        <f>SUMPRODUCT(P20:AB20,B23:N23)</f>
        <v>0</v>
      </c>
      <c r="AH20" s="2">
        <f>IF(B24-B14&gt;5,1,IF(B24-B14&lt;=2,0,(B24-B14-2)/3))</f>
        <v>1</v>
      </c>
      <c r="AI20" s="2">
        <f t="shared" ref="AI20:AS20" si="42">IF(C24-C14&gt;5,1,IF(C24-C14&lt;=2,0,(C24-C14-2)/3))</f>
        <v>1</v>
      </c>
      <c r="AJ20" s="2">
        <f t="shared" si="42"/>
        <v>1</v>
      </c>
      <c r="AK20" s="2">
        <f t="shared" si="42"/>
        <v>1</v>
      </c>
      <c r="AL20" s="2">
        <f t="shared" si="42"/>
        <v>1</v>
      </c>
      <c r="AM20" s="2">
        <f t="shared" si="42"/>
        <v>0</v>
      </c>
      <c r="AN20" s="2">
        <f t="shared" si="42"/>
        <v>0</v>
      </c>
      <c r="AO20" s="2">
        <f t="shared" si="42"/>
        <v>0</v>
      </c>
      <c r="AP20" s="2">
        <f t="shared" si="42"/>
        <v>0</v>
      </c>
      <c r="AQ20" s="2">
        <f t="shared" si="42"/>
        <v>0</v>
      </c>
      <c r="AR20" s="2">
        <f t="shared" si="42"/>
        <v>0</v>
      </c>
      <c r="AS20" s="2">
        <f t="shared" si="42"/>
        <v>0</v>
      </c>
      <c r="AT20" s="2">
        <f>IF(N24-N14&gt;20,1,IF(N24-N14&lt;=10,0,(N24-N14-10)/10))</f>
        <v>0</v>
      </c>
      <c r="AU20" s="2">
        <f>SUMPRODUCT(AH20:AT20,B23:N23)</f>
        <v>52</v>
      </c>
    </row>
    <row r="21" spans="1:50" x14ac:dyDescent="0.25">
      <c r="A21" t="s">
        <v>59</v>
      </c>
      <c r="B21" s="2">
        <v>22</v>
      </c>
      <c r="C21" s="2">
        <v>18</v>
      </c>
      <c r="D21" s="2">
        <v>26</v>
      </c>
      <c r="E21" s="2">
        <v>49</v>
      </c>
      <c r="F21" s="2">
        <v>51</v>
      </c>
      <c r="G21" s="2">
        <v>41</v>
      </c>
      <c r="H21" s="2">
        <v>80</v>
      </c>
      <c r="I21" s="2">
        <v>80</v>
      </c>
      <c r="J21" s="2">
        <v>86</v>
      </c>
      <c r="K21" s="2">
        <v>69</v>
      </c>
      <c r="L21" s="2">
        <v>24</v>
      </c>
      <c r="M21" s="2">
        <v>11</v>
      </c>
      <c r="N21" s="2">
        <v>26</v>
      </c>
      <c r="P21" s="2">
        <f>IF(B25-B4&gt;$C$30,1,IF(B25-B4&lt;=$C$31,0,(B25-B4-$C$31)/($C$30-$C$31)))</f>
        <v>0</v>
      </c>
      <c r="Q21" s="2">
        <f t="shared" ref="Q21:AA21" si="43">IF(C25-C4&gt;$C$30,1,IF(C25-C4&lt;=$C$31,0,(C25-C4-$C$31)/($C$30-$C$31)))</f>
        <v>0</v>
      </c>
      <c r="R21" s="2">
        <f t="shared" si="43"/>
        <v>0</v>
      </c>
      <c r="S21" s="2">
        <f t="shared" si="43"/>
        <v>1</v>
      </c>
      <c r="T21" s="2">
        <f t="shared" si="43"/>
        <v>1</v>
      </c>
      <c r="U21" s="2">
        <f t="shared" si="43"/>
        <v>1</v>
      </c>
      <c r="V21" s="2">
        <f t="shared" si="43"/>
        <v>1</v>
      </c>
      <c r="W21" s="2">
        <f t="shared" si="43"/>
        <v>0</v>
      </c>
      <c r="X21" s="2">
        <f t="shared" si="43"/>
        <v>0</v>
      </c>
      <c r="Y21" s="2">
        <f t="shared" si="43"/>
        <v>0</v>
      </c>
      <c r="Z21" s="2">
        <f t="shared" si="43"/>
        <v>0</v>
      </c>
      <c r="AA21" s="2">
        <f t="shared" si="43"/>
        <v>0</v>
      </c>
      <c r="AB21" s="2">
        <f>IF(N25-N4&gt;$C$33,1,IF(N25-N4&lt;=$C$34,0,(N25-N4-$C$34)/($C$33-$C$34)))</f>
        <v>0</v>
      </c>
      <c r="AC21" s="6">
        <f>SUMPRODUCT(P21:AB21,B23:N23)</f>
        <v>44</v>
      </c>
      <c r="AH21" s="2">
        <f>IF(B25-B14&gt;5,1,IF(B25-B14&lt;=2,0,(B25-B14-2)/3))</f>
        <v>0</v>
      </c>
      <c r="AI21" s="2">
        <f t="shared" ref="AI21:AS21" si="44">IF(C25-C14&gt;5,1,IF(C25-C14&lt;=2,0,(C25-C14-2)/3))</f>
        <v>0</v>
      </c>
      <c r="AJ21" s="2">
        <f t="shared" si="44"/>
        <v>0</v>
      </c>
      <c r="AK21" s="2">
        <f t="shared" si="44"/>
        <v>1</v>
      </c>
      <c r="AL21" s="2">
        <f t="shared" si="44"/>
        <v>1</v>
      </c>
      <c r="AM21" s="2">
        <f t="shared" si="44"/>
        <v>1</v>
      </c>
      <c r="AN21" s="2">
        <f t="shared" si="44"/>
        <v>1</v>
      </c>
      <c r="AO21" s="2">
        <f t="shared" si="44"/>
        <v>0</v>
      </c>
      <c r="AP21" s="2">
        <f t="shared" si="44"/>
        <v>0</v>
      </c>
      <c r="AQ21" s="2">
        <f t="shared" si="44"/>
        <v>0</v>
      </c>
      <c r="AR21" s="2">
        <f t="shared" si="44"/>
        <v>0</v>
      </c>
      <c r="AS21" s="2">
        <f t="shared" si="44"/>
        <v>0</v>
      </c>
      <c r="AT21" s="2">
        <f>IF(N25-N14&gt;20,1,IF(N25-N14&lt;=10,0,(N25-N14-10)/10))</f>
        <v>0</v>
      </c>
      <c r="AU21" s="2">
        <f>SUMPRODUCT(AH21:AT21,B23:N23)</f>
        <v>44</v>
      </c>
    </row>
    <row r="22" spans="1:50" x14ac:dyDescent="0.25">
      <c r="A22" t="s">
        <v>60</v>
      </c>
      <c r="B22" s="2">
        <v>41</v>
      </c>
      <c r="C22" s="2">
        <v>35</v>
      </c>
      <c r="D22" s="2">
        <v>44</v>
      </c>
      <c r="E22" s="2">
        <v>29</v>
      </c>
      <c r="F22" s="2">
        <v>34</v>
      </c>
      <c r="G22" s="2">
        <v>21</v>
      </c>
      <c r="H22" s="2">
        <v>47</v>
      </c>
      <c r="I22" s="2">
        <v>61</v>
      </c>
      <c r="J22" s="2">
        <v>50</v>
      </c>
      <c r="K22" s="2">
        <v>57</v>
      </c>
      <c r="L22" s="2">
        <v>62</v>
      </c>
      <c r="M22" s="2">
        <v>61</v>
      </c>
      <c r="N22" s="2">
        <v>98</v>
      </c>
      <c r="P22" s="2">
        <f>IF(B26-B4&gt;$C$30,1,IF(B26-B4&lt;=$C$31,0,(B26-B4-$C$31)/($C$30-$C$31)))</f>
        <v>0</v>
      </c>
      <c r="Q22" s="2">
        <f t="shared" ref="Q22:AA22" si="45">IF(C26-C4&gt;$C$30,1,IF(C26-C4&lt;=$C$31,0,(C26-C4-$C$31)/($C$30-$C$31)))</f>
        <v>0</v>
      </c>
      <c r="R22" s="2">
        <f t="shared" si="45"/>
        <v>0</v>
      </c>
      <c r="S22" s="2">
        <f t="shared" si="45"/>
        <v>0</v>
      </c>
      <c r="T22" s="2">
        <f t="shared" si="45"/>
        <v>0</v>
      </c>
      <c r="U22" s="2">
        <f t="shared" si="45"/>
        <v>1</v>
      </c>
      <c r="V22" s="2">
        <f t="shared" si="45"/>
        <v>1</v>
      </c>
      <c r="W22" s="2">
        <f t="shared" si="45"/>
        <v>1</v>
      </c>
      <c r="X22" s="2">
        <f t="shared" si="45"/>
        <v>1</v>
      </c>
      <c r="Y22" s="2">
        <f t="shared" si="45"/>
        <v>1</v>
      </c>
      <c r="Z22" s="2">
        <f t="shared" si="45"/>
        <v>0</v>
      </c>
      <c r="AA22" s="2">
        <f t="shared" si="45"/>
        <v>0</v>
      </c>
      <c r="AB22" s="2">
        <f>IF(N26-N4&gt;$C$33,1,IF(N26-N4&lt;=$C$34,0,(N26-N4-$C$34)/($C$33-$C$34)))</f>
        <v>0</v>
      </c>
      <c r="AC22" s="6">
        <f>SUMPRODUCT(P22:AB22,B23:N23)</f>
        <v>34</v>
      </c>
      <c r="AH22" s="2">
        <f>IF(B26-B14&gt;5,1,IF(B26-B14&lt;=2,0,(B26-B14-2)/3))</f>
        <v>0</v>
      </c>
      <c r="AI22" s="2">
        <f t="shared" ref="AI22:AS22" si="46">IF(C26-C14&gt;5,1,IF(C26-C14&lt;=2,0,(C26-C14-2)/3))</f>
        <v>0</v>
      </c>
      <c r="AJ22" s="2">
        <f t="shared" si="46"/>
        <v>0</v>
      </c>
      <c r="AK22" s="2">
        <f t="shared" si="46"/>
        <v>1</v>
      </c>
      <c r="AL22" s="2">
        <f t="shared" si="46"/>
        <v>1</v>
      </c>
      <c r="AM22" s="2">
        <f t="shared" si="46"/>
        <v>1</v>
      </c>
      <c r="AN22" s="2">
        <f t="shared" si="46"/>
        <v>1</v>
      </c>
      <c r="AO22" s="2">
        <f t="shared" si="46"/>
        <v>1</v>
      </c>
      <c r="AP22" s="2">
        <f t="shared" si="46"/>
        <v>1</v>
      </c>
      <c r="AQ22" s="2">
        <f t="shared" si="46"/>
        <v>1</v>
      </c>
      <c r="AR22" s="2">
        <f t="shared" si="46"/>
        <v>0</v>
      </c>
      <c r="AS22" s="2">
        <f t="shared" si="46"/>
        <v>0</v>
      </c>
      <c r="AT22" s="2">
        <f>IF(N26-N14&gt;20,1,IF(N26-N14&lt;=10,0,(N26-N14-10)/10))</f>
        <v>0</v>
      </c>
      <c r="AU22" s="2">
        <f>SUMPRODUCT(AH22:AT22,B23:N23)</f>
        <v>60</v>
      </c>
    </row>
    <row r="23" spans="1:50" x14ac:dyDescent="0.25">
      <c r="A23" t="s">
        <v>129</v>
      </c>
      <c r="B23" s="1">
        <v>10</v>
      </c>
      <c r="C23" s="1">
        <v>12</v>
      </c>
      <c r="D23" s="1">
        <v>4</v>
      </c>
      <c r="E23" s="1">
        <v>13</v>
      </c>
      <c r="F23" s="1">
        <v>13</v>
      </c>
      <c r="G23" s="1">
        <v>8</v>
      </c>
      <c r="H23" s="1">
        <v>10</v>
      </c>
      <c r="I23" s="1">
        <v>4</v>
      </c>
      <c r="J23" s="1">
        <v>4</v>
      </c>
      <c r="K23" s="1">
        <v>8</v>
      </c>
      <c r="L23" s="1">
        <v>4</v>
      </c>
      <c r="M23" s="1">
        <v>8</v>
      </c>
      <c r="N23" s="1">
        <v>2</v>
      </c>
      <c r="O23">
        <f>SUM(B23:N23)</f>
        <v>100</v>
      </c>
      <c r="P23" s="2">
        <f>IF(B27-B4&gt;$C$30,1,IF(B27-B4&lt;=$C$31,0,(B27-B4-$C$31)/($C$30-$C$31)))</f>
        <v>0</v>
      </c>
      <c r="Q23" s="2">
        <f t="shared" ref="Q23:AA23" si="47">IF(C27-C4&gt;$C$30,1,IF(C27-C4&lt;=$C$31,0,(C27-C4-$C$31)/($C$30-$C$31)))</f>
        <v>0</v>
      </c>
      <c r="R23" s="2">
        <f t="shared" si="47"/>
        <v>0</v>
      </c>
      <c r="S23" s="2">
        <f t="shared" si="47"/>
        <v>0</v>
      </c>
      <c r="T23" s="2">
        <f t="shared" si="47"/>
        <v>0</v>
      </c>
      <c r="U23" s="2">
        <f t="shared" si="47"/>
        <v>0</v>
      </c>
      <c r="V23" s="2">
        <f t="shared" si="47"/>
        <v>0</v>
      </c>
      <c r="W23" s="2">
        <f t="shared" si="47"/>
        <v>0</v>
      </c>
      <c r="X23" s="2">
        <f t="shared" si="47"/>
        <v>0</v>
      </c>
      <c r="Y23" s="2">
        <f t="shared" si="47"/>
        <v>1</v>
      </c>
      <c r="Z23" s="2">
        <f t="shared" si="47"/>
        <v>1</v>
      </c>
      <c r="AA23" s="2">
        <f t="shared" si="47"/>
        <v>1</v>
      </c>
      <c r="AB23" s="2">
        <f>IF(N27-N4&gt;$C$33,1,IF(N27-N4&lt;=$C$34,0,(N27-N4-$C$34)/($C$33-$C$34)))</f>
        <v>1</v>
      </c>
      <c r="AC23" s="6">
        <f>SUMPRODUCT(P23:AB23,B23:N23)</f>
        <v>22</v>
      </c>
      <c r="AH23" s="2">
        <f>IF(B27-B14&gt;5,1,IF(B27-B14&lt;=2,0,(B27-B14-2)/3))</f>
        <v>1</v>
      </c>
      <c r="AI23" s="2">
        <f t="shared" ref="AI23:AS23" si="48">IF(C27-C14&gt;5,1,IF(C27-C14&lt;=2,0,(C27-C14-2)/3))</f>
        <v>0</v>
      </c>
      <c r="AJ23" s="2">
        <f t="shared" si="48"/>
        <v>0</v>
      </c>
      <c r="AK23" s="2">
        <f t="shared" si="48"/>
        <v>0</v>
      </c>
      <c r="AL23" s="2">
        <f t="shared" si="48"/>
        <v>0</v>
      </c>
      <c r="AM23" s="2">
        <f t="shared" si="48"/>
        <v>0</v>
      </c>
      <c r="AN23" s="2">
        <f t="shared" si="48"/>
        <v>0</v>
      </c>
      <c r="AO23" s="2">
        <f t="shared" si="48"/>
        <v>0</v>
      </c>
      <c r="AP23" s="2">
        <f t="shared" si="48"/>
        <v>0</v>
      </c>
      <c r="AQ23" s="2">
        <f t="shared" si="48"/>
        <v>1</v>
      </c>
      <c r="AR23" s="2">
        <f t="shared" si="48"/>
        <v>1</v>
      </c>
      <c r="AS23" s="2">
        <f t="shared" si="48"/>
        <v>1</v>
      </c>
      <c r="AT23" s="2">
        <f>IF(N27-N14&gt;20,1,IF(N27-N14&lt;=10,0,(N27-N14-10)/10))</f>
        <v>0</v>
      </c>
      <c r="AU23" s="2">
        <f>SUMPRODUCT(AH23:AT23,B23:N23)</f>
        <v>30</v>
      </c>
    </row>
    <row r="24" spans="1:50" x14ac:dyDescent="0.25">
      <c r="A24" t="s">
        <v>130</v>
      </c>
      <c r="B24" s="3">
        <v>75</v>
      </c>
      <c r="C24" s="3">
        <v>70</v>
      </c>
      <c r="D24" s="3">
        <v>75</v>
      </c>
      <c r="E24" s="3">
        <v>60</v>
      </c>
      <c r="F24" s="3">
        <v>55</v>
      </c>
      <c r="G24" s="3">
        <v>20</v>
      </c>
      <c r="H24" s="3">
        <v>25</v>
      </c>
      <c r="I24" s="3">
        <v>35</v>
      </c>
      <c r="J24" s="3">
        <v>20</v>
      </c>
      <c r="K24" s="3">
        <v>15</v>
      </c>
      <c r="L24" s="3">
        <v>15</v>
      </c>
      <c r="M24" s="3">
        <v>10</v>
      </c>
      <c r="N24" s="3">
        <v>20</v>
      </c>
    </row>
    <row r="25" spans="1:50" x14ac:dyDescent="0.25">
      <c r="A25" t="s">
        <v>131</v>
      </c>
      <c r="B25" s="3">
        <v>15</v>
      </c>
      <c r="C25" s="3">
        <v>10</v>
      </c>
      <c r="D25" s="3">
        <v>20</v>
      </c>
      <c r="E25" s="3">
        <v>75</v>
      </c>
      <c r="F25" s="3">
        <v>70</v>
      </c>
      <c r="G25" s="3">
        <v>75</v>
      </c>
      <c r="H25" s="3">
        <v>60</v>
      </c>
      <c r="I25" s="3">
        <v>30</v>
      </c>
      <c r="J25" s="3">
        <v>25</v>
      </c>
      <c r="K25" s="3">
        <v>35</v>
      </c>
      <c r="L25" s="3">
        <v>15</v>
      </c>
      <c r="M25" s="3">
        <v>10</v>
      </c>
      <c r="N25" s="3">
        <v>20</v>
      </c>
    </row>
    <row r="26" spans="1:50" x14ac:dyDescent="0.25">
      <c r="A26" t="s">
        <v>132</v>
      </c>
      <c r="B26" s="3">
        <v>15</v>
      </c>
      <c r="C26" s="3">
        <v>10</v>
      </c>
      <c r="D26" s="3">
        <v>20</v>
      </c>
      <c r="E26" s="3">
        <v>45</v>
      </c>
      <c r="F26" s="3">
        <v>45</v>
      </c>
      <c r="G26" s="3">
        <v>40</v>
      </c>
      <c r="H26" s="3">
        <v>75</v>
      </c>
      <c r="I26" s="3">
        <v>70</v>
      </c>
      <c r="J26" s="3">
        <v>75</v>
      </c>
      <c r="K26" s="3">
        <v>60</v>
      </c>
      <c r="L26" s="3">
        <v>15</v>
      </c>
      <c r="M26" s="3">
        <v>10</v>
      </c>
      <c r="N26" s="3">
        <v>20</v>
      </c>
      <c r="P26" t="s">
        <v>32</v>
      </c>
      <c r="AE26" t="s">
        <v>36</v>
      </c>
      <c r="AH26" t="s">
        <v>32</v>
      </c>
      <c r="AW26" t="s">
        <v>36</v>
      </c>
    </row>
    <row r="27" spans="1:50" x14ac:dyDescent="0.25">
      <c r="A27" t="s">
        <v>133</v>
      </c>
      <c r="B27" s="3">
        <v>55</v>
      </c>
      <c r="C27" s="3">
        <v>10</v>
      </c>
      <c r="D27" s="3">
        <v>20</v>
      </c>
      <c r="E27" s="3">
        <v>15</v>
      </c>
      <c r="F27" s="3">
        <v>10</v>
      </c>
      <c r="G27" s="3">
        <v>20</v>
      </c>
      <c r="H27" s="3">
        <v>35</v>
      </c>
      <c r="I27" s="3">
        <v>30</v>
      </c>
      <c r="J27" s="3">
        <v>40</v>
      </c>
      <c r="K27" s="3">
        <v>70</v>
      </c>
      <c r="L27" s="3">
        <v>75</v>
      </c>
      <c r="M27" s="3">
        <v>60</v>
      </c>
      <c r="N27" s="3">
        <v>55</v>
      </c>
      <c r="P27" s="2">
        <f>IF(B5-B24&gt;$C$30,1,IF(B5-B24&lt;=$C$31,0,(B5-B24-$C$31)/($C$30-$C$31)))</f>
        <v>0</v>
      </c>
      <c r="Q27" s="2">
        <f t="shared" ref="Q27:AA27" si="49">IF(C5-C24&gt;$C$30,1,IF(C5-C24&lt;=$C$31,0,(C5-C24-$C$31)/($C$30-$C$31)))</f>
        <v>1</v>
      </c>
      <c r="R27" s="2">
        <f t="shared" si="49"/>
        <v>1</v>
      </c>
      <c r="S27" s="2">
        <f t="shared" si="49"/>
        <v>0</v>
      </c>
      <c r="T27" s="2">
        <f t="shared" si="49"/>
        <v>1</v>
      </c>
      <c r="U27" s="2">
        <f t="shared" si="49"/>
        <v>1</v>
      </c>
      <c r="V27" s="2">
        <f t="shared" si="49"/>
        <v>1</v>
      </c>
      <c r="W27" s="2">
        <f t="shared" si="49"/>
        <v>0</v>
      </c>
      <c r="X27" s="2">
        <f t="shared" si="49"/>
        <v>1</v>
      </c>
      <c r="Y27" s="2">
        <f t="shared" si="49"/>
        <v>1</v>
      </c>
      <c r="Z27" s="2">
        <f t="shared" si="49"/>
        <v>1</v>
      </c>
      <c r="AA27" s="2">
        <f t="shared" si="49"/>
        <v>1</v>
      </c>
      <c r="AB27" s="2">
        <f>IF(N5-N24&gt;$C$33,1,IF(N5-N24&lt;=$C$34,0,(N5-N24-$C$34)/($C$33-$C$34)))</f>
        <v>0.3</v>
      </c>
      <c r="AC27" s="6">
        <f>SUMPRODUCT(P27:AB27,B23:N23)</f>
        <v>71.599999999999994</v>
      </c>
      <c r="AD27" s="5" t="s">
        <v>1</v>
      </c>
      <c r="AE27" s="5">
        <f>AC27-AC32</f>
        <v>71.599999999999994</v>
      </c>
      <c r="AF27">
        <f>LARGE(AE27:AE30,1)</f>
        <v>71.599999999999994</v>
      </c>
      <c r="AH27" s="2">
        <f>IF(B15-B24&gt;$C$30,1,IF(B15-B24&lt;=$C$31,0,(B15-B24-$C$31)/($C$30-$C$31)))</f>
        <v>0</v>
      </c>
      <c r="AI27" s="2">
        <f t="shared" ref="AI27:AS27" si="50">IF(C15-C24&gt;$C$30,1,IF(C15-C24&lt;=$C$31,0,(C15-C24-$C$31)/($C$30-$C$31)))</f>
        <v>0</v>
      </c>
      <c r="AJ27" s="2">
        <f t="shared" si="50"/>
        <v>0</v>
      </c>
      <c r="AK27" s="2">
        <f t="shared" si="50"/>
        <v>0</v>
      </c>
      <c r="AL27" s="2">
        <f t="shared" si="50"/>
        <v>0</v>
      </c>
      <c r="AM27" s="2">
        <f t="shared" si="50"/>
        <v>0</v>
      </c>
      <c r="AN27" s="2">
        <f t="shared" si="50"/>
        <v>1</v>
      </c>
      <c r="AO27" s="2">
        <f t="shared" si="50"/>
        <v>1</v>
      </c>
      <c r="AP27" s="2">
        <f t="shared" si="50"/>
        <v>1</v>
      </c>
      <c r="AQ27" s="2">
        <f t="shared" si="50"/>
        <v>1</v>
      </c>
      <c r="AR27" s="2">
        <f t="shared" si="50"/>
        <v>1</v>
      </c>
      <c r="AS27" s="2">
        <f t="shared" si="50"/>
        <v>1</v>
      </c>
      <c r="AT27" s="2">
        <f>IF(N15-N24&gt;$C$33,1,IF(N15-N24&lt;=$C$34,0,(N15-N24-$C$34)/($C$33-$C$34)))</f>
        <v>1</v>
      </c>
      <c r="AU27" s="2">
        <f>SUMPRODUCT(AH27:AT27,B23:N23)</f>
        <v>40</v>
      </c>
      <c r="AV27" t="s">
        <v>1</v>
      </c>
      <c r="AW27">
        <f>AU27-AU32</f>
        <v>-12</v>
      </c>
      <c r="AX27">
        <f>LARGE(AW27:AW30,1)</f>
        <v>28</v>
      </c>
    </row>
    <row r="28" spans="1:50" x14ac:dyDescent="0.25">
      <c r="A28" s="29"/>
      <c r="B28" s="2">
        <v>50</v>
      </c>
      <c r="C28" s="2">
        <v>6</v>
      </c>
      <c r="D28" s="2">
        <v>54</v>
      </c>
      <c r="E28" s="2">
        <v>25</v>
      </c>
      <c r="F28" s="2">
        <v>38</v>
      </c>
      <c r="G28" s="2">
        <v>21</v>
      </c>
      <c r="H28" s="2">
        <v>47</v>
      </c>
      <c r="I28" s="2">
        <v>41</v>
      </c>
      <c r="J28" s="2">
        <v>40</v>
      </c>
      <c r="K28" s="2">
        <v>57</v>
      </c>
      <c r="L28" s="2">
        <v>65</v>
      </c>
      <c r="M28" s="2">
        <v>65</v>
      </c>
      <c r="N28" s="2">
        <v>88</v>
      </c>
      <c r="O28" t="s">
        <v>40</v>
      </c>
      <c r="P28" s="2">
        <f>IF(B5-B25&gt;$C$30,1,IF(B5-B25&lt;=$C$31,0,(B5-B25-$C$31)/($C$30-$C$31)))</f>
        <v>1</v>
      </c>
      <c r="Q28" s="2">
        <f t="shared" ref="Q28:AA28" si="51">IF(C5-C25&gt;$C$30,1,IF(C5-C25&lt;=$C$31,0,(C5-C25-$C$31)/($C$30-$C$31)))</f>
        <v>1</v>
      </c>
      <c r="R28" s="2">
        <f t="shared" si="51"/>
        <v>1</v>
      </c>
      <c r="S28" s="2">
        <f t="shared" si="51"/>
        <v>0</v>
      </c>
      <c r="T28" s="2">
        <f t="shared" si="51"/>
        <v>0</v>
      </c>
      <c r="U28" s="2">
        <f t="shared" si="51"/>
        <v>0</v>
      </c>
      <c r="V28" s="2">
        <f t="shared" si="51"/>
        <v>0</v>
      </c>
      <c r="W28" s="2">
        <f t="shared" si="51"/>
        <v>0.33333333333333331</v>
      </c>
      <c r="X28" s="2">
        <f t="shared" si="51"/>
        <v>1</v>
      </c>
      <c r="Y28" s="2">
        <f t="shared" si="51"/>
        <v>0</v>
      </c>
      <c r="Z28" s="2">
        <f t="shared" si="51"/>
        <v>1</v>
      </c>
      <c r="AA28" s="2">
        <f t="shared" si="51"/>
        <v>1</v>
      </c>
      <c r="AB28" s="2">
        <f>IF(N5-N25&gt;$C$33,1,IF(N5-N25&lt;=$C$34,0,(N5-N25-$C$34)/($C$33-$C$34)))</f>
        <v>0.3</v>
      </c>
      <c r="AC28" s="6">
        <f>SUMPRODUCT(P28:AB28,B23:N23)</f>
        <v>43.93333333333333</v>
      </c>
      <c r="AD28" t="s">
        <v>2</v>
      </c>
      <c r="AE28">
        <f>AC28-AC33</f>
        <v>-6.6666666666669983E-2</v>
      </c>
      <c r="AG28" t="s">
        <v>51</v>
      </c>
      <c r="AH28" s="2">
        <f>IF(B15-B25&gt;$C$30,1,IF(B15-B25&lt;=$C$31,0,(B15-B25-$C$31)/($C$30-$C$31)))</f>
        <v>1</v>
      </c>
      <c r="AI28" s="2">
        <f t="shared" ref="AI28:AS28" si="52">IF(C15-C25&gt;$C$30,1,IF(C15-C25&lt;=$C$31,0,(C15-C25-$C$31)/($C$30-$C$31)))</f>
        <v>0.66666666666666663</v>
      </c>
      <c r="AJ28" s="2">
        <f t="shared" si="52"/>
        <v>1</v>
      </c>
      <c r="AK28" s="2">
        <f t="shared" si="52"/>
        <v>0</v>
      </c>
      <c r="AL28" s="2">
        <f t="shared" si="52"/>
        <v>0</v>
      </c>
      <c r="AM28" s="2">
        <f t="shared" si="52"/>
        <v>0</v>
      </c>
      <c r="AN28" s="2">
        <f t="shared" si="52"/>
        <v>1</v>
      </c>
      <c r="AO28" s="2">
        <f t="shared" si="52"/>
        <v>1</v>
      </c>
      <c r="AP28" s="2">
        <f t="shared" si="52"/>
        <v>1</v>
      </c>
      <c r="AQ28" s="2">
        <f t="shared" si="52"/>
        <v>1</v>
      </c>
      <c r="AR28" s="2">
        <f t="shared" si="52"/>
        <v>1</v>
      </c>
      <c r="AS28" s="2">
        <f t="shared" si="52"/>
        <v>1</v>
      </c>
      <c r="AT28" s="2">
        <f>IF(N15-N25&gt;$C$33,1,IF(N15-N25&lt;=$C$34,0,(N15-N25-$C$34)/($C$33-$C$34)))</f>
        <v>1</v>
      </c>
      <c r="AU28" s="2">
        <f>SUMPRODUCT(AH28:AT28,B23:N23)</f>
        <v>62</v>
      </c>
      <c r="AV28" s="5" t="s">
        <v>2</v>
      </c>
      <c r="AW28" s="5">
        <f>AU28-AU33</f>
        <v>28</v>
      </c>
    </row>
    <row r="29" spans="1:50" x14ac:dyDescent="0.25">
      <c r="A29" s="29"/>
      <c r="D29" s="3">
        <v>1</v>
      </c>
      <c r="E29" s="3">
        <v>1</v>
      </c>
      <c r="F29" s="3">
        <v>1</v>
      </c>
      <c r="H29" s="3">
        <v>1</v>
      </c>
      <c r="I29" s="3">
        <v>1</v>
      </c>
      <c r="M29" s="3">
        <v>1</v>
      </c>
      <c r="N29" s="3">
        <v>1</v>
      </c>
      <c r="P29" s="2">
        <f>IF(B5-B26&gt;$C$30,1,IF(B5-B26&lt;=$C$31,0,(B5-B26-$C$31)/($C$30-$C$31)))</f>
        <v>1</v>
      </c>
      <c r="Q29" s="2">
        <f t="shared" ref="Q29:AA29" si="53">IF(C5-C26&gt;$C$30,1,IF(C5-C26&lt;=$C$31,0,(C5-C26-$C$31)/($C$30-$C$31)))</f>
        <v>1</v>
      </c>
      <c r="R29" s="2">
        <f t="shared" si="53"/>
        <v>1</v>
      </c>
      <c r="S29" s="2">
        <f t="shared" si="53"/>
        <v>1</v>
      </c>
      <c r="T29" s="2">
        <f t="shared" si="53"/>
        <v>1</v>
      </c>
      <c r="U29" s="2">
        <f t="shared" si="53"/>
        <v>0</v>
      </c>
      <c r="V29" s="2">
        <f t="shared" si="53"/>
        <v>0</v>
      </c>
      <c r="W29" s="2">
        <f t="shared" si="53"/>
        <v>0</v>
      </c>
      <c r="X29" s="2">
        <f t="shared" si="53"/>
        <v>0</v>
      </c>
      <c r="Y29" s="2">
        <f t="shared" si="53"/>
        <v>0</v>
      </c>
      <c r="Z29" s="2">
        <f t="shared" si="53"/>
        <v>1</v>
      </c>
      <c r="AA29" s="2">
        <f t="shared" si="53"/>
        <v>1</v>
      </c>
      <c r="AB29" s="2">
        <f>IF(N5-N26&gt;$C$33,1,IF(N5-N26&lt;=$C$34,0,(N5-N26-$C$34)/($C$33-$C$34)))</f>
        <v>0.3</v>
      </c>
      <c r="AC29" s="6">
        <f>SUMPRODUCT(P29:AB29,B23:N23)</f>
        <v>64.599999999999994</v>
      </c>
      <c r="AD29" t="s">
        <v>3</v>
      </c>
      <c r="AE29">
        <f>AC29-AC34</f>
        <v>30.599999999999994</v>
      </c>
      <c r="AH29" s="2">
        <f>IF(B15-B26&gt;$C$30,1,IF(B15-B26&lt;=$C$31,0,(B15-B26-$C$31)/($C$30-$C$31)))</f>
        <v>1</v>
      </c>
      <c r="AI29" s="2">
        <f t="shared" ref="AI29:AS29" si="54">IF(C15-C26&gt;$C$30,1,IF(C15-C26&lt;=$C$31,0,(C15-C26-$C$31)/($C$30-$C$31)))</f>
        <v>0.66666666666666663</v>
      </c>
      <c r="AJ29" s="2">
        <f t="shared" si="54"/>
        <v>1</v>
      </c>
      <c r="AK29" s="2">
        <f t="shared" si="54"/>
        <v>1</v>
      </c>
      <c r="AL29" s="2">
        <f t="shared" si="54"/>
        <v>0</v>
      </c>
      <c r="AM29" s="2">
        <f t="shared" si="54"/>
        <v>0</v>
      </c>
      <c r="AN29" s="2">
        <f t="shared" si="54"/>
        <v>0</v>
      </c>
      <c r="AO29" s="2">
        <f t="shared" si="54"/>
        <v>0</v>
      </c>
      <c r="AP29" s="2">
        <f t="shared" si="54"/>
        <v>0</v>
      </c>
      <c r="AQ29" s="2">
        <f t="shared" si="54"/>
        <v>0</v>
      </c>
      <c r="AR29" s="2">
        <f t="shared" si="54"/>
        <v>1</v>
      </c>
      <c r="AS29" s="2">
        <f t="shared" si="54"/>
        <v>1</v>
      </c>
      <c r="AT29" s="2">
        <f>IF(N15-N26&gt;$C$33,1,IF(N15-N26&lt;=$C$34,0,(N15-N26-$C$34)/($C$33-$C$34)))</f>
        <v>1</v>
      </c>
      <c r="AU29" s="2">
        <f>SUMPRODUCT(AH29:AT29,B23:N23)</f>
        <v>49</v>
      </c>
      <c r="AV29" s="5" t="s">
        <v>3</v>
      </c>
      <c r="AW29" s="5">
        <f>AU29-AU34</f>
        <v>27.666666666666664</v>
      </c>
    </row>
    <row r="30" spans="1:50" x14ac:dyDescent="0.25">
      <c r="A30" s="29"/>
      <c r="B30" t="s">
        <v>116</v>
      </c>
      <c r="C30" s="3">
        <v>5</v>
      </c>
      <c r="D30" t="s">
        <v>121</v>
      </c>
      <c r="P30" s="2">
        <f>IF(B5-B27&gt;$C$30,1,IF(B5-B27&lt;=$C$31,0,(B5-B27-$C$31)/($C$30-$C$31)))</f>
        <v>1</v>
      </c>
      <c r="Q30" s="2">
        <f t="shared" ref="Q30:AA30" si="55">IF(C5-C27&gt;$C$30,1,IF(C5-C27&lt;=$C$31,0,(C5-C27-$C$31)/($C$30-$C$31)))</f>
        <v>1</v>
      </c>
      <c r="R30" s="2">
        <f t="shared" si="55"/>
        <v>1</v>
      </c>
      <c r="S30" s="2">
        <f t="shared" si="55"/>
        <v>1</v>
      </c>
      <c r="T30" s="2">
        <f t="shared" si="55"/>
        <v>1</v>
      </c>
      <c r="U30" s="2">
        <f t="shared" si="55"/>
        <v>1</v>
      </c>
      <c r="V30" s="2">
        <f t="shared" si="55"/>
        <v>0</v>
      </c>
      <c r="W30" s="2">
        <f t="shared" si="55"/>
        <v>0.33333333333333331</v>
      </c>
      <c r="X30" s="2">
        <f t="shared" si="55"/>
        <v>1</v>
      </c>
      <c r="Y30" s="2">
        <f t="shared" si="55"/>
        <v>0</v>
      </c>
      <c r="Z30" s="2">
        <f t="shared" si="55"/>
        <v>0</v>
      </c>
      <c r="AA30" s="2">
        <f t="shared" si="55"/>
        <v>0</v>
      </c>
      <c r="AB30" s="2">
        <f>IF(N5-N27&gt;$C$33,1,IF(N5-N27&lt;=$C$34,0,(N5-N27-$C$34)/($C$33-$C$34)))</f>
        <v>0</v>
      </c>
      <c r="AC30" s="6">
        <f>SUMPRODUCT(P30:AB30,B23:N23)</f>
        <v>65.333333333333343</v>
      </c>
      <c r="AD30" t="s">
        <v>4</v>
      </c>
      <c r="AE30">
        <f>AC30-AC35</f>
        <v>43.333333333333343</v>
      </c>
      <c r="AH30" s="2">
        <f>IF(B15-B27&gt;$C$30,1,IF(B15-B27&lt;=$C$31,0,(B15-B27-$C$31)/($C$30-$C$31)))</f>
        <v>0</v>
      </c>
      <c r="AI30" s="2">
        <f t="shared" ref="AI30:AS30" si="56">IF(C15-C27&gt;$C$30,1,IF(C15-C27&lt;=$C$31,0,(C15-C27-$C$31)/($C$30-$C$31)))</f>
        <v>0.66666666666666663</v>
      </c>
      <c r="AJ30" s="2">
        <f t="shared" si="56"/>
        <v>1</v>
      </c>
      <c r="AK30" s="2">
        <f t="shared" si="56"/>
        <v>1</v>
      </c>
      <c r="AL30" s="2">
        <f t="shared" si="56"/>
        <v>1</v>
      </c>
      <c r="AM30" s="2">
        <f t="shared" si="56"/>
        <v>0</v>
      </c>
      <c r="AN30" s="2">
        <f t="shared" si="56"/>
        <v>1</v>
      </c>
      <c r="AO30" s="2">
        <f t="shared" si="56"/>
        <v>1</v>
      </c>
      <c r="AP30" s="2">
        <f t="shared" si="56"/>
        <v>1</v>
      </c>
      <c r="AQ30" s="2">
        <f t="shared" si="56"/>
        <v>0</v>
      </c>
      <c r="AR30" s="2">
        <f t="shared" si="56"/>
        <v>0</v>
      </c>
      <c r="AS30" s="2">
        <f t="shared" si="56"/>
        <v>0</v>
      </c>
      <c r="AT30" s="2">
        <f>IF(N15-N27&gt;$C$33,1,IF(N15-N27&lt;=$C$34,0,(N15-N27-$C$34)/($C$33-$C$34)))</f>
        <v>1</v>
      </c>
      <c r="AU30" s="2">
        <f>SUMPRODUCT(AH30:AT30,B23:N23)</f>
        <v>58</v>
      </c>
      <c r="AV30" s="5" t="s">
        <v>4</v>
      </c>
      <c r="AW30" s="5">
        <f>AU30-AU35</f>
        <v>28</v>
      </c>
    </row>
    <row r="31" spans="1:50" x14ac:dyDescent="0.25">
      <c r="A31" s="29"/>
      <c r="B31" t="s">
        <v>117</v>
      </c>
      <c r="C31" s="3">
        <v>2</v>
      </c>
      <c r="D31" t="s">
        <v>121</v>
      </c>
      <c r="P31" t="s">
        <v>35</v>
      </c>
      <c r="AC31" s="6"/>
      <c r="AH31" t="s">
        <v>35</v>
      </c>
    </row>
    <row r="32" spans="1:50" x14ac:dyDescent="0.25">
      <c r="A32" s="29"/>
      <c r="B32" t="s">
        <v>29</v>
      </c>
      <c r="C32" s="3">
        <v>10</v>
      </c>
      <c r="P32" s="2">
        <f>IF(B24-B5&gt;$C$30,1,IF(B24-B5&lt;=$C$31,0,(B24-B5-$C$31)/($C$30-$C$31)))</f>
        <v>0</v>
      </c>
      <c r="Q32" s="2">
        <f t="shared" ref="Q32:AA32" si="57">IF(C24-C5&gt;$C$30,1,IF(C24-C5&lt;=$C$31,0,(C24-C5-$C$31)/($C$30-$C$31)))</f>
        <v>0</v>
      </c>
      <c r="R32" s="2">
        <f t="shared" si="57"/>
        <v>0</v>
      </c>
      <c r="S32" s="2">
        <f t="shared" si="57"/>
        <v>0</v>
      </c>
      <c r="T32" s="2">
        <f t="shared" si="57"/>
        <v>0</v>
      </c>
      <c r="U32" s="2">
        <f t="shared" si="57"/>
        <v>0</v>
      </c>
      <c r="V32" s="2">
        <f t="shared" si="57"/>
        <v>0</v>
      </c>
      <c r="W32" s="2">
        <f t="shared" si="57"/>
        <v>0</v>
      </c>
      <c r="X32" s="2">
        <f t="shared" si="57"/>
        <v>0</v>
      </c>
      <c r="Y32" s="2">
        <f t="shared" si="57"/>
        <v>0</v>
      </c>
      <c r="Z32" s="2">
        <f t="shared" si="57"/>
        <v>0</v>
      </c>
      <c r="AA32" s="2">
        <f t="shared" si="57"/>
        <v>0</v>
      </c>
      <c r="AB32" s="2">
        <f>IF(N24-N5&gt;$C$33,1,IF(N24-N5&lt;=$C$34,0,(N24-N5-$C$34)/($C$33-$C$34)))</f>
        <v>0</v>
      </c>
      <c r="AC32" s="6">
        <f>SUMPRODUCT(P32:AB32,B23:N23)</f>
        <v>0</v>
      </c>
      <c r="AH32" s="2">
        <f>IF(B24-B15&gt;$C$30,1,IF(B24-B15&lt;=$C$31,0,(B24-B15-$C$31)/($C$30-$C$31)))</f>
        <v>1</v>
      </c>
      <c r="AI32" s="2">
        <f t="shared" ref="AI32:AS32" si="58">IF(C24-C15&gt;$C$30,1,IF(C24-C15&lt;=$C$31,0,(C24-C15-$C$31)/($C$30-$C$31)))</f>
        <v>1</v>
      </c>
      <c r="AJ32" s="2">
        <f t="shared" si="58"/>
        <v>1</v>
      </c>
      <c r="AK32" s="2">
        <f t="shared" si="58"/>
        <v>1</v>
      </c>
      <c r="AL32" s="2">
        <f t="shared" si="58"/>
        <v>1</v>
      </c>
      <c r="AM32" s="2">
        <f t="shared" si="58"/>
        <v>0</v>
      </c>
      <c r="AN32" s="2">
        <f t="shared" si="58"/>
        <v>0</v>
      </c>
      <c r="AO32" s="2">
        <f t="shared" si="58"/>
        <v>0</v>
      </c>
      <c r="AP32" s="2">
        <f t="shared" si="58"/>
        <v>0</v>
      </c>
      <c r="AQ32" s="2">
        <f t="shared" si="58"/>
        <v>0</v>
      </c>
      <c r="AR32" s="2">
        <f t="shared" si="58"/>
        <v>0</v>
      </c>
      <c r="AS32" s="2">
        <f t="shared" si="58"/>
        <v>0</v>
      </c>
      <c r="AT32" s="2">
        <f>IF(N24-N15&gt;$C$33,1,IF(N24-N15&lt;=$C$34,0,(N24-N15-$C$34)/($C$33-$C$34)))</f>
        <v>0</v>
      </c>
      <c r="AU32" s="2">
        <f>SUMPRODUCT(AH32:AT32,B23:N23)</f>
        <v>52</v>
      </c>
    </row>
    <row r="33" spans="1:50" ht="15.75" thickBot="1" x14ac:dyDescent="0.3">
      <c r="A33" s="29"/>
      <c r="B33" t="s">
        <v>118</v>
      </c>
      <c r="C33" s="3">
        <v>20</v>
      </c>
      <c r="D33" t="s">
        <v>120</v>
      </c>
      <c r="P33" s="2">
        <f>IF(B25-B5&gt;$C$30,1,IF(B25-B5&lt;=$C$31,0,(B25-B5-$C$31)/($C$30-$C$31)))</f>
        <v>0</v>
      </c>
      <c r="Q33" s="2">
        <f t="shared" ref="Q33:AA33" si="59">IF(C25-C5&gt;$C$30,1,IF(C25-C5&lt;=$C$31,0,(C25-C5-$C$31)/($C$30-$C$31)))</f>
        <v>0</v>
      </c>
      <c r="R33" s="2">
        <f t="shared" si="59"/>
        <v>0</v>
      </c>
      <c r="S33" s="2">
        <f t="shared" si="59"/>
        <v>1</v>
      </c>
      <c r="T33" s="2">
        <f t="shared" si="59"/>
        <v>1</v>
      </c>
      <c r="U33" s="2">
        <f t="shared" si="59"/>
        <v>1</v>
      </c>
      <c r="V33" s="2">
        <f t="shared" si="59"/>
        <v>1</v>
      </c>
      <c r="W33" s="2">
        <f t="shared" si="59"/>
        <v>0</v>
      </c>
      <c r="X33" s="2">
        <f t="shared" si="59"/>
        <v>0</v>
      </c>
      <c r="Y33" s="2">
        <f t="shared" si="59"/>
        <v>0</v>
      </c>
      <c r="Z33" s="2">
        <f t="shared" si="59"/>
        <v>0</v>
      </c>
      <c r="AA33" s="2">
        <f t="shared" si="59"/>
        <v>0</v>
      </c>
      <c r="AB33" s="2">
        <f>IF(N25-N5&gt;$C$33,1,IF(N25-N5&lt;=$C$34,0,(N25-N5-$C$34)/($C$33-$C$34)))</f>
        <v>0</v>
      </c>
      <c r="AC33" s="6">
        <f>SUMPRODUCT(P33:AB33,B23:N23)</f>
        <v>44</v>
      </c>
      <c r="AH33" s="2">
        <f>IF(B25-B15&gt;$C$30,1,IF(B25-B15&lt;=$C$31,0,(B25-B15-$C$31)/($C$30-$C$31)))</f>
        <v>0</v>
      </c>
      <c r="AI33" s="2">
        <f t="shared" ref="AI33:AT33" si="60">IF(C25-C15&gt;$C$30,1,IF(C25-C15&lt;=$C$31,0,(C25-C15-$C$31)/($C$30-$C$31)))</f>
        <v>0</v>
      </c>
      <c r="AJ33" s="2">
        <f t="shared" si="60"/>
        <v>0</v>
      </c>
      <c r="AK33" s="2">
        <f t="shared" si="60"/>
        <v>1</v>
      </c>
      <c r="AL33" s="2">
        <f t="shared" si="60"/>
        <v>1</v>
      </c>
      <c r="AM33" s="2">
        <f t="shared" si="60"/>
        <v>1</v>
      </c>
      <c r="AN33" s="2">
        <f t="shared" si="60"/>
        <v>0</v>
      </c>
      <c r="AO33" s="2">
        <f t="shared" si="60"/>
        <v>0</v>
      </c>
      <c r="AP33" s="2">
        <f t="shared" si="60"/>
        <v>0</v>
      </c>
      <c r="AQ33" s="2">
        <f t="shared" si="60"/>
        <v>0</v>
      </c>
      <c r="AR33" s="2">
        <f t="shared" si="60"/>
        <v>0</v>
      </c>
      <c r="AS33" s="2">
        <f t="shared" si="60"/>
        <v>0</v>
      </c>
      <c r="AT33" s="2">
        <f t="shared" si="60"/>
        <v>0</v>
      </c>
      <c r="AU33" s="2">
        <f>SUMPRODUCT(AH33:AT33,B23:N23)</f>
        <v>34</v>
      </c>
    </row>
    <row r="34" spans="1:50" ht="19.5" thickBot="1" x14ac:dyDescent="0.3">
      <c r="A34" s="29"/>
      <c r="B34" t="s">
        <v>119</v>
      </c>
      <c r="C34" s="3">
        <v>10</v>
      </c>
      <c r="D34" t="s">
        <v>120</v>
      </c>
      <c r="F34" s="39" t="s">
        <v>134</v>
      </c>
      <c r="G34" s="40"/>
      <c r="H34" s="40"/>
      <c r="I34" s="40"/>
      <c r="J34" s="40"/>
      <c r="K34" s="40"/>
      <c r="L34" s="40"/>
      <c r="M34" s="40"/>
      <c r="N34" s="41"/>
      <c r="P34" s="2">
        <f>IF(B26-B5&gt;$C$30,1,IF(B26-B5&lt;=$C$31,0,(B26-B5-$C$31)/($C$30-$C$31)))</f>
        <v>0</v>
      </c>
      <c r="Q34" s="2">
        <f t="shared" ref="Q34:AA34" si="61">IF(C26-C5&gt;$C$30,1,IF(C26-C5&lt;=$C$31,0,(C26-C5-$C$31)/($C$30-$C$31)))</f>
        <v>0</v>
      </c>
      <c r="R34" s="2">
        <f t="shared" si="61"/>
        <v>0</v>
      </c>
      <c r="S34" s="2">
        <f t="shared" si="61"/>
        <v>0</v>
      </c>
      <c r="T34" s="2">
        <f t="shared" si="61"/>
        <v>0</v>
      </c>
      <c r="U34" s="2">
        <f t="shared" si="61"/>
        <v>1</v>
      </c>
      <c r="V34" s="2">
        <f t="shared" si="61"/>
        <v>1</v>
      </c>
      <c r="W34" s="2">
        <f t="shared" si="61"/>
        <v>1</v>
      </c>
      <c r="X34" s="2">
        <f t="shared" si="61"/>
        <v>1</v>
      </c>
      <c r="Y34" s="2">
        <f t="shared" si="61"/>
        <v>1</v>
      </c>
      <c r="Z34" s="2">
        <f t="shared" si="61"/>
        <v>0</v>
      </c>
      <c r="AA34" s="2">
        <f t="shared" si="61"/>
        <v>0</v>
      </c>
      <c r="AB34" s="2">
        <f>IF(N26-N5&gt;$C$33,1,IF(N26-N5&lt;=$C$34,0,(N26-N5-$C$34)/($C$33-$C$34)))</f>
        <v>0</v>
      </c>
      <c r="AC34" s="6">
        <f>SUMPRODUCT(P34:AB34,B23:N23)</f>
        <v>34</v>
      </c>
      <c r="AH34" s="2">
        <f>IF(B26-B15&gt;$C$30,1,IF(B26-B15&lt;=$C$31,0,(B26-B15-$C$31)/($C$30-$C$31)))</f>
        <v>0</v>
      </c>
      <c r="AI34" s="2">
        <f t="shared" ref="AI34:AS34" si="62">IF(C26-C15&gt;5,1,IF(C26-C15&lt;=2,0,(C26-C15-2)/3))</f>
        <v>0</v>
      </c>
      <c r="AJ34" s="2">
        <f t="shared" si="62"/>
        <v>0</v>
      </c>
      <c r="AK34" s="2">
        <f t="shared" si="62"/>
        <v>0</v>
      </c>
      <c r="AL34" s="2">
        <f t="shared" si="62"/>
        <v>0</v>
      </c>
      <c r="AM34" s="2">
        <f t="shared" si="62"/>
        <v>1</v>
      </c>
      <c r="AN34" s="2">
        <f t="shared" si="62"/>
        <v>0</v>
      </c>
      <c r="AO34" s="2">
        <f t="shared" si="62"/>
        <v>0.33333333333333331</v>
      </c>
      <c r="AP34" s="2">
        <f t="shared" si="62"/>
        <v>1</v>
      </c>
      <c r="AQ34" s="2">
        <f t="shared" si="62"/>
        <v>1</v>
      </c>
      <c r="AR34" s="2">
        <f t="shared" si="62"/>
        <v>0</v>
      </c>
      <c r="AS34" s="2">
        <f t="shared" si="62"/>
        <v>0</v>
      </c>
      <c r="AT34" s="2">
        <f>IF(N26-N15&gt;20,1,IF(N26-N15&lt;=10,0,(N26-N15-10)/10))</f>
        <v>0</v>
      </c>
      <c r="AU34" s="2">
        <f>SUMPRODUCT(AH34:AT34,B23:N23)</f>
        <v>21.333333333333336</v>
      </c>
    </row>
    <row r="35" spans="1:50" ht="15.75" thickBot="1" x14ac:dyDescent="0.3">
      <c r="B35" s="25">
        <v>75</v>
      </c>
      <c r="C35" s="26">
        <v>70</v>
      </c>
      <c r="D35" s="26">
        <v>75</v>
      </c>
      <c r="E35" s="26">
        <v>60</v>
      </c>
      <c r="F35" s="28">
        <v>55</v>
      </c>
      <c r="G35" s="28">
        <v>20</v>
      </c>
      <c r="H35" s="28">
        <v>25</v>
      </c>
      <c r="I35" s="28">
        <v>35</v>
      </c>
      <c r="J35" s="28">
        <v>20</v>
      </c>
      <c r="K35" s="28">
        <v>15</v>
      </c>
      <c r="L35" s="28">
        <v>15</v>
      </c>
      <c r="M35" s="28">
        <v>10</v>
      </c>
      <c r="N35" s="28">
        <v>20</v>
      </c>
      <c r="P35" s="2">
        <f>IF(B27-B5&gt;$C$30,1,IF(B27-B5&lt;=$C$31,0,(B27-B5-$C$31)/($C$30-$C$31)))</f>
        <v>0</v>
      </c>
      <c r="Q35" s="2">
        <f t="shared" ref="Q35:AA35" si="63">IF(C27-C5&gt;$C$30,1,IF(C27-C5&lt;=$C$31,0,(C27-C5-$C$31)/($C$30-$C$31)))</f>
        <v>0</v>
      </c>
      <c r="R35" s="2">
        <f t="shared" si="63"/>
        <v>0</v>
      </c>
      <c r="S35" s="2">
        <f t="shared" si="63"/>
        <v>0</v>
      </c>
      <c r="T35" s="2">
        <f t="shared" si="63"/>
        <v>0</v>
      </c>
      <c r="U35" s="2">
        <f t="shared" si="63"/>
        <v>0</v>
      </c>
      <c r="V35" s="2">
        <f t="shared" si="63"/>
        <v>0</v>
      </c>
      <c r="W35" s="2">
        <f t="shared" si="63"/>
        <v>0</v>
      </c>
      <c r="X35" s="2">
        <f t="shared" si="63"/>
        <v>0</v>
      </c>
      <c r="Y35" s="2">
        <f t="shared" si="63"/>
        <v>1</v>
      </c>
      <c r="Z35" s="2">
        <f t="shared" si="63"/>
        <v>1</v>
      </c>
      <c r="AA35" s="2">
        <f t="shared" si="63"/>
        <v>1</v>
      </c>
      <c r="AB35" s="2">
        <f>IF(N27-N5&gt;$C$33,1,IF(N27-N5&lt;=$C$34,0,(N27-N5-$C$34)/($C$33-$C$34)))</f>
        <v>1</v>
      </c>
      <c r="AC35" s="6">
        <f>SUMPRODUCT(P35:AB35,B23:N23)</f>
        <v>22</v>
      </c>
      <c r="AH35" s="2">
        <f>IF(B27-B15&gt;$C$30,1,IF(B27-B15&lt;=$C$31,0,(B27-B15-$C$31)/($C$30-$C$31)))</f>
        <v>1</v>
      </c>
      <c r="AI35" s="2">
        <f t="shared" ref="AI35:AS35" si="64">IF(C27-C15&gt;$C$30,1,IF(C27-C15&lt;=$C$31,0,(C27-C15-$C$31)/($C$30-$C$31)))</f>
        <v>0</v>
      </c>
      <c r="AJ35" s="2">
        <f t="shared" si="64"/>
        <v>0</v>
      </c>
      <c r="AK35" s="2">
        <f t="shared" si="64"/>
        <v>0</v>
      </c>
      <c r="AL35" s="2">
        <f t="shared" si="64"/>
        <v>0</v>
      </c>
      <c r="AM35" s="2">
        <f t="shared" si="64"/>
        <v>0</v>
      </c>
      <c r="AN35" s="2">
        <f t="shared" si="64"/>
        <v>0</v>
      </c>
      <c r="AO35" s="2">
        <f t="shared" si="64"/>
        <v>0</v>
      </c>
      <c r="AP35" s="2">
        <f t="shared" si="64"/>
        <v>0</v>
      </c>
      <c r="AQ35" s="2">
        <f t="shared" si="64"/>
        <v>1</v>
      </c>
      <c r="AR35" s="2">
        <f t="shared" si="64"/>
        <v>1</v>
      </c>
      <c r="AS35" s="2">
        <f t="shared" si="64"/>
        <v>1</v>
      </c>
      <c r="AT35" s="2">
        <f>IF(N27-N15&gt;$C$33,1,IF(N27-N15&lt;=$C$34,0,(N27-N15-$C$34)/($C$33-$C$34)))</f>
        <v>0</v>
      </c>
      <c r="AU35" s="2">
        <f>SUMPRODUCT(AH35:AT35,B23:N23)</f>
        <v>30</v>
      </c>
    </row>
    <row r="36" spans="1:50" ht="15.75" thickBot="1" x14ac:dyDescent="0.3">
      <c r="B36" s="27">
        <v>15</v>
      </c>
      <c r="C36" s="28">
        <v>10</v>
      </c>
      <c r="D36" s="28">
        <v>20</v>
      </c>
      <c r="E36" s="28">
        <v>75</v>
      </c>
      <c r="F36" s="28">
        <v>70</v>
      </c>
      <c r="G36" s="28">
        <v>75</v>
      </c>
      <c r="H36" s="28">
        <v>60</v>
      </c>
      <c r="I36" s="28">
        <v>30</v>
      </c>
      <c r="J36" s="28">
        <v>25</v>
      </c>
      <c r="K36" s="28">
        <v>35</v>
      </c>
      <c r="L36" s="28">
        <v>15</v>
      </c>
      <c r="M36" s="28">
        <v>10</v>
      </c>
      <c r="N36" s="28">
        <v>20</v>
      </c>
      <c r="AC36" s="6"/>
    </row>
    <row r="37" spans="1:50" ht="15.75" thickBot="1" x14ac:dyDescent="0.3">
      <c r="B37" s="27">
        <v>15</v>
      </c>
      <c r="C37" s="28">
        <v>10</v>
      </c>
      <c r="D37" s="28">
        <v>20</v>
      </c>
      <c r="E37" s="28">
        <v>45</v>
      </c>
      <c r="F37" s="28">
        <v>45</v>
      </c>
      <c r="G37" s="28">
        <v>40</v>
      </c>
      <c r="H37" s="28">
        <v>75</v>
      </c>
      <c r="I37" s="28">
        <v>70</v>
      </c>
      <c r="J37" s="28">
        <v>75</v>
      </c>
      <c r="K37" s="28">
        <v>60</v>
      </c>
      <c r="L37" s="28">
        <v>15</v>
      </c>
      <c r="M37" s="28">
        <v>10</v>
      </c>
      <c r="N37" s="28">
        <v>20</v>
      </c>
      <c r="AC37" s="6"/>
    </row>
    <row r="38" spans="1:50" ht="15.75" thickBot="1" x14ac:dyDescent="0.3">
      <c r="B38" s="27">
        <v>55</v>
      </c>
      <c r="C38" s="28">
        <v>10</v>
      </c>
      <c r="D38" s="28">
        <v>20</v>
      </c>
      <c r="E38" s="28">
        <v>15</v>
      </c>
      <c r="F38" s="28">
        <v>10</v>
      </c>
      <c r="G38" s="28">
        <v>20</v>
      </c>
      <c r="H38" s="28">
        <v>35</v>
      </c>
      <c r="I38" s="28">
        <v>30</v>
      </c>
      <c r="J38" s="28">
        <v>40</v>
      </c>
      <c r="K38" s="28">
        <v>70</v>
      </c>
      <c r="L38" s="28">
        <v>75</v>
      </c>
      <c r="M38" s="28">
        <v>60</v>
      </c>
      <c r="N38" s="28">
        <v>55</v>
      </c>
      <c r="O38" t="s">
        <v>41</v>
      </c>
      <c r="P38" t="s">
        <v>32</v>
      </c>
      <c r="AC38" s="6"/>
      <c r="AE38" t="s">
        <v>36</v>
      </c>
      <c r="AH38" t="s">
        <v>32</v>
      </c>
      <c r="AW38" t="s">
        <v>36</v>
      </c>
    </row>
    <row r="39" spans="1:50" x14ac:dyDescent="0.25">
      <c r="C39" t="s">
        <v>122</v>
      </c>
      <c r="D39" t="s">
        <v>122</v>
      </c>
      <c r="H39" t="s">
        <v>123</v>
      </c>
      <c r="P39" s="2">
        <f>IF(B6-B24&gt;5,1,IF(B6-B24&lt;=2,0,(B6-B24-2)/3))</f>
        <v>0</v>
      </c>
      <c r="Q39" s="2">
        <f t="shared" ref="Q39:AA39" si="65">IF(C6-C24&gt;5,1,IF(C6-C24&lt;=2,0,(C6-C24-2)/3))</f>
        <v>0</v>
      </c>
      <c r="R39" s="2">
        <f t="shared" si="65"/>
        <v>0</v>
      </c>
      <c r="S39" s="2">
        <f t="shared" si="65"/>
        <v>0</v>
      </c>
      <c r="T39" s="2">
        <f t="shared" si="65"/>
        <v>0</v>
      </c>
      <c r="U39" s="2">
        <f t="shared" si="65"/>
        <v>1</v>
      </c>
      <c r="V39" s="2">
        <f t="shared" si="65"/>
        <v>1</v>
      </c>
      <c r="W39" s="2">
        <f t="shared" si="65"/>
        <v>1</v>
      </c>
      <c r="X39" s="2">
        <f t="shared" si="65"/>
        <v>1</v>
      </c>
      <c r="Y39" s="2">
        <f t="shared" si="65"/>
        <v>1</v>
      </c>
      <c r="Z39" s="2">
        <f t="shared" si="65"/>
        <v>1</v>
      </c>
      <c r="AA39" s="2">
        <f t="shared" si="65"/>
        <v>1</v>
      </c>
      <c r="AB39" s="2">
        <f>IF(N6-N24&gt;20,1,IF(N6-N24&lt;=10,0,(N6-N24-10)/10))</f>
        <v>1</v>
      </c>
      <c r="AC39" s="6">
        <f>SUMPRODUCT(P39:AB39,B23:N23)</f>
        <v>48</v>
      </c>
      <c r="AD39" t="s">
        <v>1</v>
      </c>
      <c r="AE39">
        <f>AC39-AC44</f>
        <v>9</v>
      </c>
      <c r="AF39">
        <f>LARGE(AE39:AE42,1)</f>
        <v>36.933333333333323</v>
      </c>
      <c r="AH39" s="2">
        <f>IF(B16-B24&gt;5,1,IF(B16-B24&lt;=2,0,(B16-B24-2)/3))</f>
        <v>0</v>
      </c>
      <c r="AI39" s="2">
        <f t="shared" ref="AI39:AT39" si="66">IF(C16-C24&gt;5,1,IF(C16-C24&lt;=2,0,(C16-C24-2)/3))</f>
        <v>0</v>
      </c>
      <c r="AJ39" s="2">
        <f t="shared" si="66"/>
        <v>0</v>
      </c>
      <c r="AK39" s="2">
        <f t="shared" si="66"/>
        <v>1</v>
      </c>
      <c r="AL39" s="2">
        <f t="shared" si="66"/>
        <v>1</v>
      </c>
      <c r="AM39" s="2">
        <f t="shared" si="66"/>
        <v>1</v>
      </c>
      <c r="AN39" s="2">
        <f t="shared" si="66"/>
        <v>1</v>
      </c>
      <c r="AO39" s="2">
        <f t="shared" si="66"/>
        <v>1</v>
      </c>
      <c r="AP39" s="2">
        <f t="shared" si="66"/>
        <v>1</v>
      </c>
      <c r="AQ39" s="2">
        <f t="shared" si="66"/>
        <v>1</v>
      </c>
      <c r="AR39" s="2">
        <f t="shared" si="66"/>
        <v>1</v>
      </c>
      <c r="AS39" s="2">
        <f t="shared" si="66"/>
        <v>1</v>
      </c>
      <c r="AT39" s="2">
        <f t="shared" si="66"/>
        <v>1</v>
      </c>
      <c r="AU39" s="2">
        <f>SUMPRODUCT(AH39:AT39,B23:N23)</f>
        <v>74</v>
      </c>
      <c r="AV39" t="s">
        <v>1</v>
      </c>
      <c r="AW39">
        <f>AU39-AU44</f>
        <v>48</v>
      </c>
      <c r="AX39">
        <f>LARGE(AW39:AW42,1)</f>
        <v>97.333333333333343</v>
      </c>
    </row>
    <row r="40" spans="1:50" x14ac:dyDescent="0.25">
      <c r="B40" s="30">
        <v>10</v>
      </c>
      <c r="C40" s="30">
        <v>12</v>
      </c>
      <c r="D40" s="30">
        <v>4</v>
      </c>
      <c r="E40" s="30">
        <v>13</v>
      </c>
      <c r="F40" s="30">
        <v>13</v>
      </c>
      <c r="G40" s="30">
        <v>8</v>
      </c>
      <c r="H40" s="30">
        <v>10</v>
      </c>
      <c r="I40" s="30">
        <v>4</v>
      </c>
      <c r="J40" s="30">
        <v>4</v>
      </c>
      <c r="K40" s="30">
        <v>8</v>
      </c>
      <c r="L40" s="30">
        <v>4</v>
      </c>
      <c r="M40" s="30">
        <v>8</v>
      </c>
      <c r="N40" s="30">
        <v>2</v>
      </c>
      <c r="O40" s="31"/>
      <c r="P40" s="2">
        <f>IF(B6-B25&gt;5,1,IF(B6-B25&lt;=2,0,(B6-B25-2)/3))</f>
        <v>0</v>
      </c>
      <c r="Q40" s="2">
        <f t="shared" ref="Q40:AA40" si="67">IF(C6-C25&gt;5,1,IF(C6-C25&lt;=2,0,(C6-C25-2)/3))</f>
        <v>1</v>
      </c>
      <c r="R40" s="2">
        <f t="shared" si="67"/>
        <v>1</v>
      </c>
      <c r="S40" s="2">
        <f t="shared" si="67"/>
        <v>0</v>
      </c>
      <c r="T40" s="2">
        <f t="shared" si="67"/>
        <v>0</v>
      </c>
      <c r="U40" s="2">
        <f t="shared" si="67"/>
        <v>0</v>
      </c>
      <c r="V40" s="2">
        <f t="shared" si="67"/>
        <v>0</v>
      </c>
      <c r="W40" s="2">
        <f t="shared" si="67"/>
        <v>1</v>
      </c>
      <c r="X40" s="2">
        <f t="shared" si="67"/>
        <v>1</v>
      </c>
      <c r="Y40" s="2">
        <f t="shared" si="67"/>
        <v>1</v>
      </c>
      <c r="Z40" s="2">
        <f t="shared" si="67"/>
        <v>1</v>
      </c>
      <c r="AA40" s="2">
        <f t="shared" si="67"/>
        <v>1</v>
      </c>
      <c r="AB40" s="2">
        <f>IF(N6-N25&gt;20,1,IF(N6-N25&lt;=10,0,(N6-N25-10)/10))</f>
        <v>1</v>
      </c>
      <c r="AC40" s="6">
        <f>SUMPRODUCT(P40:AB40,B23:N23)</f>
        <v>46</v>
      </c>
      <c r="AD40" t="s">
        <v>2</v>
      </c>
      <c r="AE40">
        <f>AC40-AC45</f>
        <v>2</v>
      </c>
      <c r="AG40" t="s">
        <v>52</v>
      </c>
      <c r="AH40" s="2">
        <f>IF(B16-B25&gt;5,1,IF(B16-B25&lt;=2,0,(B16-B25-2)/3))</f>
        <v>1</v>
      </c>
      <c r="AI40" s="2">
        <f t="shared" ref="AI40:AT40" si="68">IF(C16-C25&gt;5,1,IF(C16-C25&lt;=2,0,(C16-C25-2)/3))</f>
        <v>1</v>
      </c>
      <c r="AJ40" s="2">
        <f t="shared" si="68"/>
        <v>1</v>
      </c>
      <c r="AK40" s="2">
        <f t="shared" si="68"/>
        <v>1</v>
      </c>
      <c r="AL40" s="2">
        <f t="shared" si="68"/>
        <v>1</v>
      </c>
      <c r="AM40" s="2">
        <f t="shared" si="68"/>
        <v>0.66666666666666663</v>
      </c>
      <c r="AN40" s="2">
        <f t="shared" si="68"/>
        <v>1</v>
      </c>
      <c r="AO40" s="2">
        <f t="shared" si="68"/>
        <v>1</v>
      </c>
      <c r="AP40" s="2">
        <f t="shared" si="68"/>
        <v>1</v>
      </c>
      <c r="AQ40" s="2">
        <f t="shared" si="68"/>
        <v>1</v>
      </c>
      <c r="AR40" s="2">
        <f t="shared" si="68"/>
        <v>1</v>
      </c>
      <c r="AS40" s="2">
        <f t="shared" si="68"/>
        <v>1</v>
      </c>
      <c r="AT40" s="2">
        <f t="shared" si="68"/>
        <v>1</v>
      </c>
      <c r="AU40" s="2">
        <f>SUMPRODUCT(AH40:AT40,B23:N23)</f>
        <v>97.333333333333343</v>
      </c>
      <c r="AV40" s="5" t="s">
        <v>2</v>
      </c>
      <c r="AW40" s="5">
        <f>AU40-AU45</f>
        <v>97.333333333333343</v>
      </c>
    </row>
    <row r="41" spans="1:50" x14ac:dyDescent="0.25">
      <c r="B41" s="32">
        <v>11</v>
      </c>
      <c r="C41" s="33">
        <v>11.92</v>
      </c>
      <c r="D41" s="33">
        <v>3.92</v>
      </c>
      <c r="E41" s="33">
        <v>12.92</v>
      </c>
      <c r="F41" s="33">
        <v>12.92</v>
      </c>
      <c r="G41" s="33">
        <v>7.92</v>
      </c>
      <c r="H41" s="33">
        <v>9.92</v>
      </c>
      <c r="I41" s="33">
        <v>3.92</v>
      </c>
      <c r="J41" s="33">
        <v>3.92</v>
      </c>
      <c r="K41" s="33">
        <v>7.92</v>
      </c>
      <c r="L41" s="33">
        <v>3.92</v>
      </c>
      <c r="M41" s="33">
        <v>7.92</v>
      </c>
      <c r="N41" s="33">
        <v>1.92</v>
      </c>
      <c r="O41" s="31">
        <f t="shared" ref="O41:O48" si="69">SUM(B41:N41)</f>
        <v>100.04000000000002</v>
      </c>
      <c r="P41" s="2">
        <f>IF(B6-B26&gt;5,1,IF(B6-B26&lt;=2,0,(B6-B26-2)/3))</f>
        <v>0</v>
      </c>
      <c r="Q41" s="2">
        <f t="shared" ref="Q41:AA41" si="70">IF(C6-C26&gt;5,1,IF(C6-C26&lt;=2,0,(C6-C26-2)/3))</f>
        <v>1</v>
      </c>
      <c r="R41" s="2">
        <f t="shared" si="70"/>
        <v>1</v>
      </c>
      <c r="S41" s="2">
        <f t="shared" si="70"/>
        <v>0</v>
      </c>
      <c r="T41" s="2">
        <f t="shared" si="70"/>
        <v>1</v>
      </c>
      <c r="U41" s="2">
        <f t="shared" si="70"/>
        <v>0</v>
      </c>
      <c r="V41" s="2">
        <f t="shared" si="70"/>
        <v>0</v>
      </c>
      <c r="W41" s="2">
        <f t="shared" si="70"/>
        <v>0</v>
      </c>
      <c r="X41" s="2">
        <f t="shared" si="70"/>
        <v>0</v>
      </c>
      <c r="Y41" s="2">
        <f t="shared" si="70"/>
        <v>1</v>
      </c>
      <c r="Z41" s="2">
        <f t="shared" si="70"/>
        <v>1</v>
      </c>
      <c r="AA41" s="2">
        <f t="shared" si="70"/>
        <v>1</v>
      </c>
      <c r="AB41" s="2">
        <f>IF(N6-N26&gt;20,1,IF(N6-N26&lt;=10,0,(N6-N26-10)/10))</f>
        <v>1</v>
      </c>
      <c r="AC41" s="6">
        <f>SUMPRODUCT(P41:AB41,B23:N23)</f>
        <v>51</v>
      </c>
      <c r="AD41" t="s">
        <v>3</v>
      </c>
      <c r="AE41">
        <f>AC41-AC46</f>
        <v>12</v>
      </c>
      <c r="AH41" s="2">
        <f>IF(B16-B26&gt;5,1,IF(B16-B26&lt;=2,0,(B16-B26-2)/3))</f>
        <v>1</v>
      </c>
      <c r="AI41" s="2">
        <f t="shared" ref="AI41:AT41" si="71">IF(C16-C26&gt;5,1,IF(C16-C26&lt;=2,0,(C16-C26-2)/3))</f>
        <v>1</v>
      </c>
      <c r="AJ41" s="2">
        <f t="shared" si="71"/>
        <v>1</v>
      </c>
      <c r="AK41" s="2">
        <f t="shared" si="71"/>
        <v>1</v>
      </c>
      <c r="AL41" s="2">
        <f t="shared" si="71"/>
        <v>1</v>
      </c>
      <c r="AM41" s="2">
        <f t="shared" si="71"/>
        <v>1</v>
      </c>
      <c r="AN41" s="2">
        <f t="shared" si="71"/>
        <v>0</v>
      </c>
      <c r="AO41" s="2">
        <f t="shared" si="71"/>
        <v>0</v>
      </c>
      <c r="AP41" s="2">
        <f t="shared" si="71"/>
        <v>0</v>
      </c>
      <c r="AQ41" s="2">
        <f t="shared" si="71"/>
        <v>0</v>
      </c>
      <c r="AR41" s="2">
        <f t="shared" si="71"/>
        <v>1</v>
      </c>
      <c r="AS41" s="2">
        <f t="shared" si="71"/>
        <v>1</v>
      </c>
      <c r="AT41" s="2">
        <f t="shared" si="71"/>
        <v>1</v>
      </c>
      <c r="AU41" s="2">
        <f>SUMPRODUCT(AH41:AT41,B23:N23)</f>
        <v>74</v>
      </c>
      <c r="AV41" t="s">
        <v>3</v>
      </c>
      <c r="AW41">
        <f>AU41-AU46</f>
        <v>48</v>
      </c>
    </row>
    <row r="42" spans="1:50" x14ac:dyDescent="0.25">
      <c r="B42" s="34">
        <f>$B$40*0.9</f>
        <v>9</v>
      </c>
      <c r="C42" s="31">
        <f>$C$40*1.01</f>
        <v>12.120000000000001</v>
      </c>
      <c r="D42" s="31">
        <f>$D$40*1.01</f>
        <v>4.04</v>
      </c>
      <c r="E42" s="31">
        <f>$E$40*1.01</f>
        <v>13.13</v>
      </c>
      <c r="F42" s="31">
        <f>$F$40*1.01</f>
        <v>13.13</v>
      </c>
      <c r="G42" s="31">
        <f>$G$40*1.01</f>
        <v>8.08</v>
      </c>
      <c r="H42" s="31">
        <f>$H$40*1.01</f>
        <v>10.1</v>
      </c>
      <c r="I42" s="31">
        <f>$I$40*1.01</f>
        <v>4.04</v>
      </c>
      <c r="J42" s="31">
        <f>$J$40*1.01</f>
        <v>4.04</v>
      </c>
      <c r="K42" s="31">
        <f>$K$40*1.01</f>
        <v>8.08</v>
      </c>
      <c r="L42" s="31">
        <f>$L$40*1.01</f>
        <v>4.04</v>
      </c>
      <c r="M42" s="31">
        <f>$M$40*1.01</f>
        <v>8.08</v>
      </c>
      <c r="N42" s="31">
        <f>$N$40*1.01</f>
        <v>2.02</v>
      </c>
      <c r="O42" s="31">
        <f t="shared" si="69"/>
        <v>99.9</v>
      </c>
      <c r="P42" s="2">
        <f>IF(B6-B27&gt;5,1,IF(B6-B27&lt;=2,0,(B6-B27-2)/3))</f>
        <v>0</v>
      </c>
      <c r="Q42" s="2">
        <f t="shared" ref="Q42:AA42" si="72">IF(C6-C27&gt;5,1,IF(C6-C27&lt;=2,0,(C6-C27-2)/3))</f>
        <v>1</v>
      </c>
      <c r="R42" s="2">
        <f t="shared" si="72"/>
        <v>1</v>
      </c>
      <c r="S42" s="2">
        <f t="shared" si="72"/>
        <v>1</v>
      </c>
      <c r="T42" s="2">
        <f t="shared" si="72"/>
        <v>1</v>
      </c>
      <c r="U42" s="2">
        <f t="shared" si="72"/>
        <v>1</v>
      </c>
      <c r="V42" s="2">
        <f t="shared" si="72"/>
        <v>1</v>
      </c>
      <c r="W42" s="2">
        <f t="shared" si="72"/>
        <v>1</v>
      </c>
      <c r="X42" s="2">
        <f t="shared" si="72"/>
        <v>0.33333333333333331</v>
      </c>
      <c r="Y42" s="2">
        <f t="shared" si="72"/>
        <v>0</v>
      </c>
      <c r="Z42" s="2">
        <f t="shared" si="72"/>
        <v>0</v>
      </c>
      <c r="AA42" s="2">
        <f t="shared" si="72"/>
        <v>0</v>
      </c>
      <c r="AB42" s="2">
        <f>IF(N6-N27&gt;20,1,IF(N6-N27&lt;=10,0,(N6-N27-10)/10))</f>
        <v>0.8</v>
      </c>
      <c r="AC42" s="6">
        <f>SUMPRODUCT(P42:AB42,B23:N23)</f>
        <v>66.933333333333323</v>
      </c>
      <c r="AD42" s="5" t="s">
        <v>4</v>
      </c>
      <c r="AE42" s="5">
        <f>AC42-AC47</f>
        <v>36.933333333333323</v>
      </c>
      <c r="AH42" s="2">
        <f>IF(B16-B27&gt;5,1,IF(B16-B27&lt;=2,0,(B16-B27-2)/3))</f>
        <v>0</v>
      </c>
      <c r="AI42" s="2">
        <f t="shared" ref="AI42:AT42" si="73">IF(C16-C27&gt;5,1,IF(C16-C27&lt;=2,0,(C16-C27-2)/3))</f>
        <v>1</v>
      </c>
      <c r="AJ42" s="2">
        <f t="shared" si="73"/>
        <v>1</v>
      </c>
      <c r="AK42" s="2">
        <f t="shared" si="73"/>
        <v>1</v>
      </c>
      <c r="AL42" s="2">
        <f t="shared" si="73"/>
        <v>1</v>
      </c>
      <c r="AM42" s="2">
        <f t="shared" si="73"/>
        <v>1</v>
      </c>
      <c r="AN42" s="2">
        <f t="shared" si="73"/>
        <v>1</v>
      </c>
      <c r="AO42" s="2">
        <f t="shared" si="73"/>
        <v>1</v>
      </c>
      <c r="AP42" s="2">
        <f t="shared" si="73"/>
        <v>0</v>
      </c>
      <c r="AQ42" s="2">
        <f t="shared" si="73"/>
        <v>0</v>
      </c>
      <c r="AR42" s="2">
        <f t="shared" si="73"/>
        <v>0</v>
      </c>
      <c r="AS42" s="2">
        <f t="shared" si="73"/>
        <v>0</v>
      </c>
      <c r="AT42" s="2">
        <f t="shared" si="73"/>
        <v>0</v>
      </c>
      <c r="AU42" s="2">
        <f>SUMPRODUCT(AH42:AT42,B23:N23)</f>
        <v>64</v>
      </c>
      <c r="AV42" t="s">
        <v>4</v>
      </c>
      <c r="AW42">
        <f>AU42-AU47</f>
        <v>28</v>
      </c>
    </row>
    <row r="43" spans="1:50" x14ac:dyDescent="0.25">
      <c r="B43" s="31">
        <f>B40*0.9864</f>
        <v>9.8640000000000008</v>
      </c>
      <c r="C43" s="34">
        <f>C40*1.1</f>
        <v>13.200000000000001</v>
      </c>
      <c r="D43" s="31">
        <f>D40*0.9864</f>
        <v>3.9456000000000002</v>
      </c>
      <c r="E43" s="31">
        <f t="shared" ref="E43:N43" si="74">E40*0.9864</f>
        <v>12.8232</v>
      </c>
      <c r="F43" s="31">
        <f t="shared" si="74"/>
        <v>12.8232</v>
      </c>
      <c r="G43" s="31">
        <f t="shared" si="74"/>
        <v>7.8912000000000004</v>
      </c>
      <c r="H43" s="31">
        <f t="shared" si="74"/>
        <v>9.8640000000000008</v>
      </c>
      <c r="I43" s="31">
        <f t="shared" si="74"/>
        <v>3.9456000000000002</v>
      </c>
      <c r="J43" s="31">
        <f t="shared" si="74"/>
        <v>3.9456000000000002</v>
      </c>
      <c r="K43" s="31">
        <f t="shared" si="74"/>
        <v>7.8912000000000004</v>
      </c>
      <c r="L43" s="31">
        <f t="shared" si="74"/>
        <v>3.9456000000000002</v>
      </c>
      <c r="M43" s="31">
        <f t="shared" si="74"/>
        <v>7.8912000000000004</v>
      </c>
      <c r="N43" s="31">
        <f t="shared" si="74"/>
        <v>1.9728000000000001</v>
      </c>
      <c r="O43" s="31">
        <f t="shared" si="69"/>
        <v>100.00319999999999</v>
      </c>
      <c r="P43" t="s">
        <v>35</v>
      </c>
      <c r="AC43" s="6"/>
      <c r="AH43" t="s">
        <v>35</v>
      </c>
    </row>
    <row r="44" spans="1:50" x14ac:dyDescent="0.25">
      <c r="B44" s="31">
        <f>B40*1.0137</f>
        <v>10.137</v>
      </c>
      <c r="C44" s="34">
        <f>C40*0.9</f>
        <v>10.8</v>
      </c>
      <c r="D44" s="31">
        <f>D40*1.0137</f>
        <v>4.0548000000000002</v>
      </c>
      <c r="E44" s="31">
        <f t="shared" ref="E44:N44" si="75">E40*1.0137</f>
        <v>13.178100000000001</v>
      </c>
      <c r="F44" s="31">
        <f t="shared" si="75"/>
        <v>13.178100000000001</v>
      </c>
      <c r="G44" s="31">
        <f t="shared" si="75"/>
        <v>8.1096000000000004</v>
      </c>
      <c r="H44" s="31">
        <f t="shared" si="75"/>
        <v>10.137</v>
      </c>
      <c r="I44" s="31">
        <f t="shared" si="75"/>
        <v>4.0548000000000002</v>
      </c>
      <c r="J44" s="31">
        <f t="shared" si="75"/>
        <v>4.0548000000000002</v>
      </c>
      <c r="K44" s="31">
        <f t="shared" si="75"/>
        <v>8.1096000000000004</v>
      </c>
      <c r="L44" s="31">
        <f t="shared" si="75"/>
        <v>4.0548000000000002</v>
      </c>
      <c r="M44" s="31">
        <f t="shared" si="75"/>
        <v>8.1096000000000004</v>
      </c>
      <c r="N44" s="31">
        <f t="shared" si="75"/>
        <v>2.0274000000000001</v>
      </c>
      <c r="O44" s="31">
        <f t="shared" si="69"/>
        <v>100.0056</v>
      </c>
      <c r="P44" s="2">
        <f>IF(B24-B6&gt;5,1,IF(B24-B6&lt;=2,0,(B24-B6-2)/3))</f>
        <v>1</v>
      </c>
      <c r="Q44" s="2">
        <f t="shared" ref="Q44:AA44" si="76">IF(C24-C6&gt;5,1,IF(C24-C6&lt;=2,0,(C24-C6-2)/3))</f>
        <v>1</v>
      </c>
      <c r="R44" s="2">
        <f t="shared" si="76"/>
        <v>1</v>
      </c>
      <c r="S44" s="2">
        <f t="shared" si="76"/>
        <v>1</v>
      </c>
      <c r="T44" s="2">
        <f t="shared" si="76"/>
        <v>0</v>
      </c>
      <c r="U44" s="2">
        <f t="shared" si="76"/>
        <v>0</v>
      </c>
      <c r="V44" s="2">
        <f t="shared" si="76"/>
        <v>0</v>
      </c>
      <c r="W44" s="2">
        <f t="shared" si="76"/>
        <v>0</v>
      </c>
      <c r="X44" s="2">
        <f t="shared" si="76"/>
        <v>0</v>
      </c>
      <c r="Y44" s="2">
        <f t="shared" si="76"/>
        <v>0</v>
      </c>
      <c r="Z44" s="2">
        <f t="shared" si="76"/>
        <v>0</v>
      </c>
      <c r="AA44" s="2">
        <f t="shared" si="76"/>
        <v>0</v>
      </c>
      <c r="AB44" s="2">
        <f>IF(N24-N6&gt;20,1,IF(N24-N6&lt;=10,0,(N24-N6-10)/10))</f>
        <v>0</v>
      </c>
      <c r="AC44" s="6">
        <f>SUMPRODUCT(P44:AB44,B23:N23)</f>
        <v>39</v>
      </c>
      <c r="AH44" s="2">
        <f>IF(B24-B16&gt;5,1,IF(B24-B16&lt;=2,0,(B24-B16-2)/3))</f>
        <v>1</v>
      </c>
      <c r="AI44" s="2">
        <f t="shared" ref="AI44:AT44" si="77">IF(C24-C16&gt;5,1,IF(C24-C16&lt;=2,0,(C24-C16-2)/3))</f>
        <v>1</v>
      </c>
      <c r="AJ44" s="2">
        <f t="shared" si="77"/>
        <v>1</v>
      </c>
      <c r="AK44" s="2">
        <f t="shared" si="77"/>
        <v>0</v>
      </c>
      <c r="AL44" s="2">
        <f t="shared" si="77"/>
        <v>0</v>
      </c>
      <c r="AM44" s="2">
        <f t="shared" si="77"/>
        <v>0</v>
      </c>
      <c r="AN44" s="2">
        <f t="shared" si="77"/>
        <v>0</v>
      </c>
      <c r="AO44" s="2">
        <f t="shared" si="77"/>
        <v>0</v>
      </c>
      <c r="AP44" s="2">
        <f t="shared" si="77"/>
        <v>0</v>
      </c>
      <c r="AQ44" s="2">
        <f t="shared" si="77"/>
        <v>0</v>
      </c>
      <c r="AR44" s="2">
        <f t="shared" si="77"/>
        <v>0</v>
      </c>
      <c r="AS44" s="2">
        <f t="shared" si="77"/>
        <v>0</v>
      </c>
      <c r="AT44" s="2">
        <f t="shared" si="77"/>
        <v>0</v>
      </c>
      <c r="AU44" s="2">
        <f>SUMPRODUCT(AH44:AT44,B23:N23)</f>
        <v>26</v>
      </c>
    </row>
    <row r="45" spans="1:50" x14ac:dyDescent="0.25">
      <c r="B45" s="31">
        <f>B40*0.996</f>
        <v>9.9600000000000009</v>
      </c>
      <c r="C45" s="31">
        <f>C40*0.996</f>
        <v>11.952</v>
      </c>
      <c r="D45" s="34">
        <f>D40*1.1</f>
        <v>4.4000000000000004</v>
      </c>
      <c r="E45" s="31">
        <f>E40*0.996</f>
        <v>12.948</v>
      </c>
      <c r="F45" s="31">
        <f t="shared" ref="F45:N45" si="78">F40*0.996</f>
        <v>12.948</v>
      </c>
      <c r="G45" s="31">
        <f t="shared" si="78"/>
        <v>7.968</v>
      </c>
      <c r="H45" s="31">
        <f t="shared" si="78"/>
        <v>9.9600000000000009</v>
      </c>
      <c r="I45" s="31">
        <f t="shared" si="78"/>
        <v>3.984</v>
      </c>
      <c r="J45" s="31">
        <f t="shared" si="78"/>
        <v>3.984</v>
      </c>
      <c r="K45" s="31">
        <f t="shared" si="78"/>
        <v>7.968</v>
      </c>
      <c r="L45" s="31">
        <f t="shared" si="78"/>
        <v>3.984</v>
      </c>
      <c r="M45" s="31">
        <f t="shared" si="78"/>
        <v>7.968</v>
      </c>
      <c r="N45" s="31">
        <f t="shared" si="78"/>
        <v>1.992</v>
      </c>
      <c r="O45" s="31">
        <f t="shared" si="69"/>
        <v>100.01599999999999</v>
      </c>
      <c r="P45" s="2">
        <f>IF(B25-B6&gt;5,1,IF(B25-B6&lt;=2,0,(B25-B6-2)/3))</f>
        <v>0</v>
      </c>
      <c r="Q45" s="2">
        <f t="shared" ref="Q45:AA45" si="79">IF(C25-C6&gt;5,1,IF(C25-C6&lt;=2,0,(C25-C6-2)/3))</f>
        <v>0</v>
      </c>
      <c r="R45" s="2">
        <f t="shared" si="79"/>
        <v>0</v>
      </c>
      <c r="S45" s="2">
        <f t="shared" si="79"/>
        <v>1</v>
      </c>
      <c r="T45" s="2">
        <f t="shared" si="79"/>
        <v>1</v>
      </c>
      <c r="U45" s="2">
        <f t="shared" si="79"/>
        <v>1</v>
      </c>
      <c r="V45" s="2">
        <f t="shared" si="79"/>
        <v>1</v>
      </c>
      <c r="W45" s="2">
        <f t="shared" si="79"/>
        <v>0</v>
      </c>
      <c r="X45" s="2">
        <f t="shared" si="79"/>
        <v>0</v>
      </c>
      <c r="Y45" s="2">
        <f t="shared" si="79"/>
        <v>0</v>
      </c>
      <c r="Z45" s="2">
        <f t="shared" si="79"/>
        <v>0</v>
      </c>
      <c r="AA45" s="2">
        <f t="shared" si="79"/>
        <v>0</v>
      </c>
      <c r="AB45" s="2">
        <f>IF(N25-N6&gt;20,1,IF(N25-N6&lt;=10,0,(N25-N6-10)/10))</f>
        <v>0</v>
      </c>
      <c r="AC45" s="6">
        <f>SUMPRODUCT(P45:AB45,B23:N23)</f>
        <v>44</v>
      </c>
      <c r="AH45" s="2">
        <f>IF(B25-B16&gt;5,1,IF(B25-B16&lt;=2,0,(B25-B16-2)/3))</f>
        <v>0</v>
      </c>
      <c r="AI45" s="2">
        <f t="shared" ref="AI45:AT45" si="80">IF(C25-C16&gt;5,1,IF(C25-C16&lt;=2,0,(C25-C16-2)/3))</f>
        <v>0</v>
      </c>
      <c r="AJ45" s="2">
        <f t="shared" si="80"/>
        <v>0</v>
      </c>
      <c r="AK45" s="2">
        <f t="shared" si="80"/>
        <v>0</v>
      </c>
      <c r="AL45" s="2">
        <f t="shared" si="80"/>
        <v>0</v>
      </c>
      <c r="AM45" s="2">
        <f t="shared" si="80"/>
        <v>0</v>
      </c>
      <c r="AN45" s="2">
        <f t="shared" si="80"/>
        <v>0</v>
      </c>
      <c r="AO45" s="2">
        <f t="shared" si="80"/>
        <v>0</v>
      </c>
      <c r="AP45" s="2">
        <f t="shared" si="80"/>
        <v>0</v>
      </c>
      <c r="AQ45" s="2">
        <f t="shared" si="80"/>
        <v>0</v>
      </c>
      <c r="AR45" s="2">
        <f t="shared" si="80"/>
        <v>0</v>
      </c>
      <c r="AS45" s="2">
        <f t="shared" si="80"/>
        <v>0</v>
      </c>
      <c r="AT45" s="2">
        <f t="shared" si="80"/>
        <v>0</v>
      </c>
      <c r="AU45" s="2">
        <f>SUMPRODUCT(AH45:AT45,B23:N23)</f>
        <v>0</v>
      </c>
    </row>
    <row r="46" spans="1:50" x14ac:dyDescent="0.25">
      <c r="B46" s="31">
        <f>B40*1.0042</f>
        <v>10.042</v>
      </c>
      <c r="C46" s="31">
        <f>C40*1.0042</f>
        <v>12.0504</v>
      </c>
      <c r="D46" s="34">
        <f>D40*0.9</f>
        <v>3.6</v>
      </c>
      <c r="E46" s="31">
        <f>E40*1.0042</f>
        <v>13.054600000000001</v>
      </c>
      <c r="F46" s="31">
        <f t="shared" ref="F46:N46" si="81">F40*1.0042</f>
        <v>13.054600000000001</v>
      </c>
      <c r="G46" s="31">
        <f t="shared" si="81"/>
        <v>8.0335999999999999</v>
      </c>
      <c r="H46" s="31">
        <f t="shared" si="81"/>
        <v>10.042</v>
      </c>
      <c r="I46" s="31">
        <f t="shared" si="81"/>
        <v>4.0167999999999999</v>
      </c>
      <c r="J46" s="31">
        <f t="shared" si="81"/>
        <v>4.0167999999999999</v>
      </c>
      <c r="K46" s="31">
        <f t="shared" si="81"/>
        <v>8.0335999999999999</v>
      </c>
      <c r="L46" s="31">
        <f t="shared" si="81"/>
        <v>4.0167999999999999</v>
      </c>
      <c r="M46" s="31">
        <f t="shared" si="81"/>
        <v>8.0335999999999999</v>
      </c>
      <c r="N46" s="31">
        <f t="shared" si="81"/>
        <v>2.0084</v>
      </c>
      <c r="O46" s="31">
        <f t="shared" si="69"/>
        <v>100.00319999999999</v>
      </c>
      <c r="P46" s="2">
        <f>IF(B26-B6&gt;5,1,IF(B26-B6&lt;=2,0,(B26-B6-2)/3))</f>
        <v>0</v>
      </c>
      <c r="Q46" s="2">
        <f t="shared" ref="Q46:AA46" si="82">IF(C26-C6&gt;5,1,IF(C26-C6&lt;=2,0,(C26-C6-2)/3))</f>
        <v>0</v>
      </c>
      <c r="R46" s="2">
        <f t="shared" si="82"/>
        <v>0</v>
      </c>
      <c r="S46" s="2">
        <f t="shared" si="82"/>
        <v>1</v>
      </c>
      <c r="T46" s="2">
        <f t="shared" si="82"/>
        <v>0</v>
      </c>
      <c r="U46" s="2">
        <f t="shared" si="82"/>
        <v>1</v>
      </c>
      <c r="V46" s="2">
        <f t="shared" si="82"/>
        <v>1</v>
      </c>
      <c r="W46" s="2">
        <f t="shared" si="82"/>
        <v>1</v>
      </c>
      <c r="X46" s="2">
        <f t="shared" si="82"/>
        <v>1</v>
      </c>
      <c r="Y46" s="2">
        <f t="shared" si="82"/>
        <v>0</v>
      </c>
      <c r="Z46" s="2">
        <f t="shared" si="82"/>
        <v>0</v>
      </c>
      <c r="AA46" s="2">
        <f t="shared" si="82"/>
        <v>0</v>
      </c>
      <c r="AB46" s="2">
        <f>IF(N26-N6&gt;20,1,IF(N26-N6&lt;=10,0,(N26-N6-10)/10))</f>
        <v>0</v>
      </c>
      <c r="AC46" s="6">
        <f>SUMPRODUCT(P46:AB46,B23:N23)</f>
        <v>39</v>
      </c>
      <c r="AH46" s="2">
        <f>IF(B26-B16&gt;5,1,IF(B26-B16&lt;=2,0,(B26-B16-2)/3))</f>
        <v>0</v>
      </c>
      <c r="AI46" s="2">
        <f t="shared" ref="AI46:AT46" si="83">IF(C26-C16&gt;5,1,IF(C26-C16&lt;=2,0,(C26-C16-2)/3))</f>
        <v>0</v>
      </c>
      <c r="AJ46" s="2">
        <f t="shared" si="83"/>
        <v>0</v>
      </c>
      <c r="AK46" s="2">
        <f t="shared" si="83"/>
        <v>0</v>
      </c>
      <c r="AL46" s="2">
        <f t="shared" si="83"/>
        <v>0</v>
      </c>
      <c r="AM46" s="2">
        <f t="shared" si="83"/>
        <v>0</v>
      </c>
      <c r="AN46" s="2">
        <f t="shared" si="83"/>
        <v>1</v>
      </c>
      <c r="AO46" s="2">
        <f t="shared" si="83"/>
        <v>1</v>
      </c>
      <c r="AP46" s="2">
        <f t="shared" si="83"/>
        <v>1</v>
      </c>
      <c r="AQ46" s="2">
        <f t="shared" si="83"/>
        <v>1</v>
      </c>
      <c r="AR46" s="2">
        <f t="shared" si="83"/>
        <v>0</v>
      </c>
      <c r="AS46" s="2">
        <f t="shared" si="83"/>
        <v>0</v>
      </c>
      <c r="AT46" s="2">
        <f t="shared" si="83"/>
        <v>0</v>
      </c>
      <c r="AU46" s="2">
        <f>SUMPRODUCT(AH46:AT46,B23:N23)</f>
        <v>26</v>
      </c>
    </row>
    <row r="47" spans="1:50" x14ac:dyDescent="0.25">
      <c r="B47" s="31">
        <f>B40*0.9851</f>
        <v>9.8509999999999991</v>
      </c>
      <c r="C47" s="31">
        <f>C40*0.9851</f>
        <v>11.821199999999999</v>
      </c>
      <c r="D47" s="31">
        <f>D40*0.9851</f>
        <v>3.9403999999999999</v>
      </c>
      <c r="E47" s="34">
        <f>E40*1.1</f>
        <v>14.3</v>
      </c>
      <c r="F47" s="31">
        <f>F40*0.9851</f>
        <v>12.8063</v>
      </c>
      <c r="G47" s="31">
        <f t="shared" ref="G47:N47" si="84">G40*0.9851</f>
        <v>7.8807999999999998</v>
      </c>
      <c r="H47" s="31">
        <f t="shared" si="84"/>
        <v>9.8509999999999991</v>
      </c>
      <c r="I47" s="31">
        <f t="shared" si="84"/>
        <v>3.9403999999999999</v>
      </c>
      <c r="J47" s="31">
        <f t="shared" si="84"/>
        <v>3.9403999999999999</v>
      </c>
      <c r="K47" s="31">
        <f t="shared" si="84"/>
        <v>7.8807999999999998</v>
      </c>
      <c r="L47" s="31">
        <f t="shared" si="84"/>
        <v>3.9403999999999999</v>
      </c>
      <c r="M47" s="31">
        <f t="shared" si="84"/>
        <v>7.8807999999999998</v>
      </c>
      <c r="N47" s="31">
        <f t="shared" si="84"/>
        <v>1.9702</v>
      </c>
      <c r="O47" s="31">
        <f t="shared" si="69"/>
        <v>100.00369999999998</v>
      </c>
      <c r="P47" s="2">
        <f>IF(B27-B6&gt;5,1,IF(B27-B6&lt;=2,0,(B27-B6-2)/3))</f>
        <v>1</v>
      </c>
      <c r="Q47" s="2">
        <f t="shared" ref="Q47:AA47" si="85">IF(C27-C6&gt;5,1,IF(C27-C6&lt;=2,0,(C27-C6-2)/3))</f>
        <v>0</v>
      </c>
      <c r="R47" s="2">
        <f t="shared" si="85"/>
        <v>0</v>
      </c>
      <c r="S47" s="2">
        <f t="shared" si="85"/>
        <v>0</v>
      </c>
      <c r="T47" s="2">
        <f t="shared" si="85"/>
        <v>0</v>
      </c>
      <c r="U47" s="2">
        <f t="shared" si="85"/>
        <v>0</v>
      </c>
      <c r="V47" s="2">
        <f t="shared" si="85"/>
        <v>0</v>
      </c>
      <c r="W47" s="2">
        <f t="shared" si="85"/>
        <v>0</v>
      </c>
      <c r="X47" s="2">
        <f t="shared" si="85"/>
        <v>0</v>
      </c>
      <c r="Y47" s="2">
        <f t="shared" si="85"/>
        <v>1</v>
      </c>
      <c r="Z47" s="2">
        <f t="shared" si="85"/>
        <v>1</v>
      </c>
      <c r="AA47" s="2">
        <f t="shared" si="85"/>
        <v>1</v>
      </c>
      <c r="AB47" s="2">
        <f>IF(N27-N6&gt;20,1,IF(N27-N6&lt;=10,0,(N27-N6-10)/10))</f>
        <v>0</v>
      </c>
      <c r="AC47" s="6">
        <f>SUMPRODUCT(P47:AB47,B23:N23)</f>
        <v>30</v>
      </c>
      <c r="AH47" s="2">
        <f>IF(B27-B16&gt;5,1,IF(B27-B16&lt;=2,0,(B27-B16-2)/3))</f>
        <v>1</v>
      </c>
      <c r="AI47" s="2">
        <f t="shared" ref="AI47:AT47" si="86">IF(C27-C16&gt;5,1,IF(C27-C16&lt;=2,0,(C27-C16-2)/3))</f>
        <v>0</v>
      </c>
      <c r="AJ47" s="2">
        <f t="shared" si="86"/>
        <v>0</v>
      </c>
      <c r="AK47" s="2">
        <f t="shared" si="86"/>
        <v>0</v>
      </c>
      <c r="AL47" s="2">
        <f t="shared" si="86"/>
        <v>0</v>
      </c>
      <c r="AM47" s="2">
        <f t="shared" si="86"/>
        <v>0</v>
      </c>
      <c r="AN47" s="2">
        <f t="shared" si="86"/>
        <v>0</v>
      </c>
      <c r="AO47" s="2">
        <f t="shared" si="86"/>
        <v>0</v>
      </c>
      <c r="AP47" s="2">
        <f t="shared" si="86"/>
        <v>1</v>
      </c>
      <c r="AQ47" s="2">
        <f t="shared" si="86"/>
        <v>1</v>
      </c>
      <c r="AR47" s="2">
        <f t="shared" si="86"/>
        <v>1</v>
      </c>
      <c r="AS47" s="2">
        <f t="shared" si="86"/>
        <v>1</v>
      </c>
      <c r="AT47" s="2">
        <f t="shared" si="86"/>
        <v>1</v>
      </c>
      <c r="AU47" s="2">
        <f>SUMPRODUCT(AH47:AT47,B23:N23)</f>
        <v>36</v>
      </c>
    </row>
    <row r="48" spans="1:50" x14ac:dyDescent="0.25">
      <c r="B48" s="31">
        <f>B40*1.015</f>
        <v>10.149999999999999</v>
      </c>
      <c r="C48" s="31">
        <f>C40*1.015</f>
        <v>12.18</v>
      </c>
      <c r="D48" s="31">
        <f>D40*1.015</f>
        <v>4.0599999999999996</v>
      </c>
      <c r="E48" s="34">
        <f>E40*0.9</f>
        <v>11.700000000000001</v>
      </c>
      <c r="F48" s="31">
        <f>F40*1.015</f>
        <v>13.194999999999999</v>
      </c>
      <c r="G48" s="31">
        <f t="shared" ref="G48:N48" si="87">G40*1.015</f>
        <v>8.1199999999999992</v>
      </c>
      <c r="H48" s="31">
        <f t="shared" si="87"/>
        <v>10.149999999999999</v>
      </c>
      <c r="I48" s="31">
        <f t="shared" si="87"/>
        <v>4.0599999999999996</v>
      </c>
      <c r="J48" s="31">
        <f t="shared" si="87"/>
        <v>4.0599999999999996</v>
      </c>
      <c r="K48" s="31">
        <f t="shared" si="87"/>
        <v>8.1199999999999992</v>
      </c>
      <c r="L48" s="31">
        <f t="shared" si="87"/>
        <v>4.0599999999999996</v>
      </c>
      <c r="M48" s="31">
        <f t="shared" si="87"/>
        <v>8.1199999999999992</v>
      </c>
      <c r="N48" s="31">
        <f t="shared" si="87"/>
        <v>2.0299999999999998</v>
      </c>
      <c r="O48" s="31">
        <f t="shared" si="69"/>
        <v>100.00500000000001</v>
      </c>
      <c r="AC48" s="6"/>
    </row>
    <row r="49" spans="2:50" x14ac:dyDescent="0.25">
      <c r="B49" s="31">
        <f>B40*0.9851</f>
        <v>9.8509999999999991</v>
      </c>
      <c r="C49" s="31">
        <f>C40*0.9851</f>
        <v>11.821199999999999</v>
      </c>
      <c r="D49" s="31">
        <f>D40*0.9851</f>
        <v>3.9403999999999999</v>
      </c>
      <c r="E49" s="31">
        <f>E40*0.9851</f>
        <v>12.8063</v>
      </c>
      <c r="F49" s="34">
        <v>14.3</v>
      </c>
      <c r="G49" s="31">
        <f>G40*0.9851</f>
        <v>7.8807999999999998</v>
      </c>
      <c r="H49" s="31">
        <f t="shared" ref="H49:N49" si="88">H40*0.9851</f>
        <v>9.8509999999999991</v>
      </c>
      <c r="I49" s="31">
        <f t="shared" si="88"/>
        <v>3.9403999999999999</v>
      </c>
      <c r="J49" s="31">
        <f t="shared" si="88"/>
        <v>3.9403999999999999</v>
      </c>
      <c r="K49" s="31">
        <f t="shared" si="88"/>
        <v>7.8807999999999998</v>
      </c>
      <c r="L49" s="31">
        <f t="shared" si="88"/>
        <v>3.9403999999999999</v>
      </c>
      <c r="M49" s="31">
        <f t="shared" si="88"/>
        <v>7.8807999999999998</v>
      </c>
      <c r="N49" s="31">
        <f t="shared" si="88"/>
        <v>1.9702</v>
      </c>
      <c r="O49" s="31">
        <f t="shared" ref="O49:O66" si="89">SUM(B49:N49)</f>
        <v>100.00369999999997</v>
      </c>
      <c r="AC49" s="6"/>
    </row>
    <row r="50" spans="2:50" x14ac:dyDescent="0.25">
      <c r="B50" s="31">
        <f>B40*1.015</f>
        <v>10.149999999999999</v>
      </c>
      <c r="C50" s="31">
        <f>C40*1.015</f>
        <v>12.18</v>
      </c>
      <c r="D50" s="31">
        <f>D40*1.015</f>
        <v>4.0599999999999996</v>
      </c>
      <c r="E50" s="31">
        <f>E40*1.015</f>
        <v>13.194999999999999</v>
      </c>
      <c r="F50" s="34">
        <v>11.7</v>
      </c>
      <c r="G50" s="31">
        <f>G40*1.015</f>
        <v>8.1199999999999992</v>
      </c>
      <c r="H50" s="31">
        <f t="shared" ref="H50:N50" si="90">H40*1.015</f>
        <v>10.149999999999999</v>
      </c>
      <c r="I50" s="31">
        <f t="shared" si="90"/>
        <v>4.0599999999999996</v>
      </c>
      <c r="J50" s="31">
        <f t="shared" si="90"/>
        <v>4.0599999999999996</v>
      </c>
      <c r="K50" s="31">
        <f t="shared" si="90"/>
        <v>8.1199999999999992</v>
      </c>
      <c r="L50" s="31">
        <f t="shared" si="90"/>
        <v>4.0599999999999996</v>
      </c>
      <c r="M50" s="31">
        <f t="shared" si="90"/>
        <v>8.1199999999999992</v>
      </c>
      <c r="N50" s="31">
        <f t="shared" si="90"/>
        <v>2.0299999999999998</v>
      </c>
      <c r="O50" s="31">
        <f t="shared" si="89"/>
        <v>100.00500000000001</v>
      </c>
      <c r="P50" t="s">
        <v>32</v>
      </c>
      <c r="R50" t="s">
        <v>42</v>
      </c>
      <c r="AC50" s="6"/>
      <c r="AE50" t="s">
        <v>39</v>
      </c>
      <c r="AH50" t="s">
        <v>32</v>
      </c>
      <c r="AW50" t="s">
        <v>36</v>
      </c>
    </row>
    <row r="51" spans="2:50" x14ac:dyDescent="0.25">
      <c r="B51" s="31">
        <f>B40*0.9914</f>
        <v>9.9139999999999997</v>
      </c>
      <c r="C51" s="31">
        <f>C40*0.9914</f>
        <v>11.896799999999999</v>
      </c>
      <c r="D51" s="31">
        <f>D40*0.9914</f>
        <v>3.9655999999999998</v>
      </c>
      <c r="E51" s="31">
        <f>E40*0.9914</f>
        <v>12.888199999999999</v>
      </c>
      <c r="F51" s="31">
        <f>F40*0.9914</f>
        <v>12.888199999999999</v>
      </c>
      <c r="G51" s="34">
        <f>G40*1.1</f>
        <v>8.8000000000000007</v>
      </c>
      <c r="H51" s="31">
        <f>H40*0.9914</f>
        <v>9.9139999999999997</v>
      </c>
      <c r="I51" s="31">
        <f t="shared" ref="I51:N51" si="91">I40*0.9914</f>
        <v>3.9655999999999998</v>
      </c>
      <c r="J51" s="31">
        <f t="shared" si="91"/>
        <v>3.9655999999999998</v>
      </c>
      <c r="K51" s="31">
        <f t="shared" si="91"/>
        <v>7.9311999999999996</v>
      </c>
      <c r="L51" s="31">
        <f t="shared" si="91"/>
        <v>3.9655999999999998</v>
      </c>
      <c r="M51" s="31">
        <f t="shared" si="91"/>
        <v>7.9311999999999996</v>
      </c>
      <c r="N51" s="31">
        <f t="shared" si="91"/>
        <v>1.9827999999999999</v>
      </c>
      <c r="O51" s="31">
        <f t="shared" si="89"/>
        <v>100.00879999999999</v>
      </c>
      <c r="P51" s="2">
        <f>IF(B7-B24&gt;5,1,IF(B7-B24&lt;=2,0,(B7-B24-2)/3))</f>
        <v>0</v>
      </c>
      <c r="Q51" s="2">
        <f t="shared" ref="Q51:AA51" si="92">IF(C7-C24&gt;5,1,IF(C7-C24&lt;=2,0,(C7-C24-2)/3))</f>
        <v>0</v>
      </c>
      <c r="R51" s="2">
        <f t="shared" si="92"/>
        <v>0</v>
      </c>
      <c r="S51" s="2">
        <f t="shared" si="92"/>
        <v>0</v>
      </c>
      <c r="T51" s="2">
        <f t="shared" si="92"/>
        <v>0</v>
      </c>
      <c r="U51" s="2">
        <f t="shared" si="92"/>
        <v>0</v>
      </c>
      <c r="V51" s="2">
        <f t="shared" si="92"/>
        <v>1</v>
      </c>
      <c r="W51" s="2">
        <f t="shared" si="92"/>
        <v>1</v>
      </c>
      <c r="X51" s="2">
        <f t="shared" si="92"/>
        <v>1</v>
      </c>
      <c r="Y51" s="2">
        <f t="shared" si="92"/>
        <v>1</v>
      </c>
      <c r="Z51" s="2">
        <f t="shared" si="92"/>
        <v>1</v>
      </c>
      <c r="AA51" s="2">
        <f t="shared" si="92"/>
        <v>1</v>
      </c>
      <c r="AB51" s="2">
        <f>IF(N7-N24&gt;20,1,IF(N7-N24&lt;=10,0,(N7-N24-10)/10))</f>
        <v>1</v>
      </c>
      <c r="AC51" s="6">
        <f>SUMPRODUCT(P51:AB51,B23:N23)</f>
        <v>40</v>
      </c>
      <c r="AD51" t="s">
        <v>1</v>
      </c>
      <c r="AE51">
        <f>AC51-AC56</f>
        <v>-20</v>
      </c>
      <c r="AF51">
        <f>LARGE(AE51:AE54,1)</f>
        <v>22</v>
      </c>
      <c r="AH51" s="2">
        <f>IF(B17-B24&gt;5,1,IF(B17-B24&lt;=2,0,(B17-B24-2)/3))</f>
        <v>0</v>
      </c>
      <c r="AI51" s="2">
        <f t="shared" ref="AI51:AT51" si="93">IF(C17-C24&gt;5,1,IF(C17-C24&lt;=2,0,(C17-C24-2)/3))</f>
        <v>0</v>
      </c>
      <c r="AJ51" s="2">
        <f t="shared" si="93"/>
        <v>0</v>
      </c>
      <c r="AK51" s="2">
        <f t="shared" si="93"/>
        <v>0</v>
      </c>
      <c r="AL51" s="2">
        <f t="shared" si="93"/>
        <v>0</v>
      </c>
      <c r="AM51" s="2">
        <f t="shared" si="93"/>
        <v>1</v>
      </c>
      <c r="AN51" s="2">
        <f t="shared" si="93"/>
        <v>1</v>
      </c>
      <c r="AO51" s="2">
        <f t="shared" si="93"/>
        <v>1</v>
      </c>
      <c r="AP51" s="2">
        <f t="shared" si="93"/>
        <v>1</v>
      </c>
      <c r="AQ51" s="2">
        <f t="shared" si="93"/>
        <v>1</v>
      </c>
      <c r="AR51" s="2">
        <f t="shared" si="93"/>
        <v>1</v>
      </c>
      <c r="AS51" s="2">
        <f t="shared" si="93"/>
        <v>1</v>
      </c>
      <c r="AT51" s="2">
        <f t="shared" si="93"/>
        <v>1</v>
      </c>
      <c r="AU51" s="2">
        <f>SUMPRODUCT(AH51:AT51,B23:N23)</f>
        <v>48</v>
      </c>
      <c r="AV51" t="s">
        <v>1</v>
      </c>
      <c r="AW51">
        <f>AU51-AU56</f>
        <v>9</v>
      </c>
      <c r="AX51">
        <f>LARGE(AW51:AW54,1)</f>
        <v>80</v>
      </c>
    </row>
    <row r="52" spans="2:50" x14ac:dyDescent="0.25">
      <c r="B52" s="31">
        <f>B40*1.0088</f>
        <v>10.087999999999999</v>
      </c>
      <c r="C52" s="31">
        <f>C40*1.0088</f>
        <v>12.105599999999999</v>
      </c>
      <c r="D52" s="31">
        <f>D40*1.0088</f>
        <v>4.0351999999999997</v>
      </c>
      <c r="E52" s="31">
        <f>E40*1.0088</f>
        <v>13.1144</v>
      </c>
      <c r="F52" s="31">
        <f>F40*1.0088</f>
        <v>13.1144</v>
      </c>
      <c r="G52" s="34">
        <f>G40*0.9</f>
        <v>7.2</v>
      </c>
      <c r="H52" s="31">
        <f>H40*1.0088</f>
        <v>10.087999999999999</v>
      </c>
      <c r="I52" s="31">
        <f t="shared" ref="I52:N52" si="94">I40*1.0088</f>
        <v>4.0351999999999997</v>
      </c>
      <c r="J52" s="31">
        <f t="shared" si="94"/>
        <v>4.0351999999999997</v>
      </c>
      <c r="K52" s="31">
        <f t="shared" si="94"/>
        <v>8.0703999999999994</v>
      </c>
      <c r="L52" s="31">
        <f t="shared" si="94"/>
        <v>4.0351999999999997</v>
      </c>
      <c r="M52" s="31">
        <f t="shared" si="94"/>
        <v>8.0703999999999994</v>
      </c>
      <c r="N52" s="31">
        <f t="shared" si="94"/>
        <v>2.0175999999999998</v>
      </c>
      <c r="O52" s="31">
        <f t="shared" si="89"/>
        <v>100.00960000000002</v>
      </c>
      <c r="P52" s="2">
        <f>IF(B7-B25&gt;5,1,IF(B7-B25&lt;=2,0,(B7-B25-2)/3))</f>
        <v>1</v>
      </c>
      <c r="Q52" s="2">
        <f t="shared" ref="Q52:AA52" si="95">IF(C7-C25&gt;5,1,IF(C7-C25&lt;=2,0,(C7-C25-2)/3))</f>
        <v>1</v>
      </c>
      <c r="R52" s="2">
        <f t="shared" si="95"/>
        <v>1</v>
      </c>
      <c r="S52" s="2">
        <f t="shared" si="95"/>
        <v>0</v>
      </c>
      <c r="T52" s="2">
        <f t="shared" si="95"/>
        <v>0</v>
      </c>
      <c r="U52" s="2">
        <f t="shared" si="95"/>
        <v>0</v>
      </c>
      <c r="V52" s="2">
        <f t="shared" si="95"/>
        <v>0</v>
      </c>
      <c r="W52" s="2">
        <f t="shared" si="95"/>
        <v>1</v>
      </c>
      <c r="X52" s="2">
        <f t="shared" si="95"/>
        <v>1</v>
      </c>
      <c r="Y52" s="2">
        <f t="shared" si="95"/>
        <v>0</v>
      </c>
      <c r="Z52" s="2">
        <f t="shared" si="95"/>
        <v>1</v>
      </c>
      <c r="AA52" s="2">
        <f t="shared" si="95"/>
        <v>1</v>
      </c>
      <c r="AB52" s="2">
        <f>IF(N7-N25&gt;20,1,IF(N7-N25&lt;=10,0,(N7-N25-10)/10))</f>
        <v>1</v>
      </c>
      <c r="AC52" s="6">
        <f>SUMPRODUCT(P52:AB52,B23:N23)</f>
        <v>48</v>
      </c>
      <c r="AD52" t="s">
        <v>2</v>
      </c>
      <c r="AE52">
        <f>AC52-AC57</f>
        <v>4</v>
      </c>
      <c r="AG52" t="s">
        <v>53</v>
      </c>
      <c r="AH52" s="2">
        <f>IF(B17-B25&gt;5,1,IF(B17-B25&lt;=2,0,(B17-B25-2)/3))</f>
        <v>1</v>
      </c>
      <c r="AI52" s="2">
        <f t="shared" ref="AI52:AT52" si="96">IF(C17-C25&gt;5,1,IF(C17-C25&lt;=2,0,(C17-C25-2)/3))</f>
        <v>0.66666666666666663</v>
      </c>
      <c r="AJ52" s="2">
        <f t="shared" si="96"/>
        <v>1</v>
      </c>
      <c r="AK52" s="2">
        <f t="shared" si="96"/>
        <v>0</v>
      </c>
      <c r="AL52" s="2">
        <f t="shared" si="96"/>
        <v>0</v>
      </c>
      <c r="AM52" s="2">
        <f t="shared" si="96"/>
        <v>0</v>
      </c>
      <c r="AN52" s="2">
        <f t="shared" si="96"/>
        <v>1</v>
      </c>
      <c r="AO52" s="2">
        <f t="shared" si="96"/>
        <v>1</v>
      </c>
      <c r="AP52" s="2">
        <f t="shared" si="96"/>
        <v>1</v>
      </c>
      <c r="AQ52" s="2">
        <f t="shared" si="96"/>
        <v>1</v>
      </c>
      <c r="AR52" s="2">
        <f t="shared" si="96"/>
        <v>1</v>
      </c>
      <c r="AS52" s="2">
        <f t="shared" si="96"/>
        <v>1</v>
      </c>
      <c r="AT52" s="2">
        <f t="shared" si="96"/>
        <v>1</v>
      </c>
      <c r="AU52" s="2">
        <f>SUMPRODUCT(AH52:AT52,B23:N23)</f>
        <v>62</v>
      </c>
      <c r="AV52" t="s">
        <v>2</v>
      </c>
      <c r="AW52">
        <f>AU52-AU57</f>
        <v>28</v>
      </c>
    </row>
    <row r="53" spans="2:50" x14ac:dyDescent="0.25">
      <c r="B53" s="31">
        <f t="shared" ref="B53:G53" si="97">B40*0.9889</f>
        <v>9.8889999999999993</v>
      </c>
      <c r="C53" s="31">
        <f t="shared" si="97"/>
        <v>11.8668</v>
      </c>
      <c r="D53" s="31">
        <f t="shared" si="97"/>
        <v>3.9556</v>
      </c>
      <c r="E53" s="31">
        <f t="shared" si="97"/>
        <v>12.855700000000001</v>
      </c>
      <c r="F53" s="31">
        <f t="shared" si="97"/>
        <v>12.855700000000001</v>
      </c>
      <c r="G53" s="31">
        <f t="shared" si="97"/>
        <v>7.9112</v>
      </c>
      <c r="H53" s="34">
        <v>11</v>
      </c>
      <c r="I53" s="31">
        <f t="shared" ref="I53:N53" si="98">I40*0.9889</f>
        <v>3.9556</v>
      </c>
      <c r="J53" s="31">
        <f t="shared" si="98"/>
        <v>3.9556</v>
      </c>
      <c r="K53" s="31">
        <f t="shared" si="98"/>
        <v>7.9112</v>
      </c>
      <c r="L53" s="31">
        <f t="shared" si="98"/>
        <v>3.9556</v>
      </c>
      <c r="M53" s="31">
        <f t="shared" si="98"/>
        <v>7.9112</v>
      </c>
      <c r="N53" s="31">
        <f t="shared" si="98"/>
        <v>1.9778</v>
      </c>
      <c r="O53" s="31">
        <f t="shared" si="89"/>
        <v>100.001</v>
      </c>
      <c r="P53" s="2">
        <f>IF(B7-B26&gt;5,1,IF(B7-B26&lt;=2,0,(B7-B26-2)/3))</f>
        <v>1</v>
      </c>
      <c r="Q53" s="2">
        <f t="shared" ref="Q53:AA53" si="99">IF(C7-C26&gt;5,1,IF(C7-C26&lt;=2,0,(C7-C26-2)/3))</f>
        <v>1</v>
      </c>
      <c r="R53" s="2">
        <f t="shared" si="99"/>
        <v>1</v>
      </c>
      <c r="S53" s="2">
        <f t="shared" si="99"/>
        <v>0</v>
      </c>
      <c r="T53" s="2">
        <f t="shared" si="99"/>
        <v>0</v>
      </c>
      <c r="U53" s="2">
        <f t="shared" si="99"/>
        <v>0</v>
      </c>
      <c r="V53" s="2">
        <f t="shared" si="99"/>
        <v>0</v>
      </c>
      <c r="W53" s="2">
        <f t="shared" si="99"/>
        <v>0</v>
      </c>
      <c r="X53" s="2">
        <f t="shared" si="99"/>
        <v>0</v>
      </c>
      <c r="Y53" s="2">
        <f t="shared" si="99"/>
        <v>0</v>
      </c>
      <c r="Z53" s="2">
        <f t="shared" si="99"/>
        <v>1</v>
      </c>
      <c r="AA53" s="2">
        <f t="shared" si="99"/>
        <v>1</v>
      </c>
      <c r="AB53" s="2">
        <f>IF(N7-N26&gt;20,1,IF(N7-N26&lt;=10,0,(N7-N26-10)/10))</f>
        <v>1</v>
      </c>
      <c r="AC53" s="6">
        <f>SUMPRODUCT(P53:AB53,B23:N23)</f>
        <v>40</v>
      </c>
      <c r="AD53" t="s">
        <v>3</v>
      </c>
      <c r="AE53">
        <f>AC53-AC58</f>
        <v>-20</v>
      </c>
      <c r="AH53" s="2">
        <f>IF(B17-B26&gt;5,1,IF(B17-B26&lt;=2,0,(B17-B26-2)/3))</f>
        <v>1</v>
      </c>
      <c r="AI53" s="2">
        <f t="shared" ref="AI53:AT53" si="100">IF(C17-C26&gt;5,1,IF(C17-C26&lt;=2,0,(C17-C26-2)/3))</f>
        <v>0.66666666666666663</v>
      </c>
      <c r="AJ53" s="2">
        <f t="shared" si="100"/>
        <v>1</v>
      </c>
      <c r="AK53" s="2">
        <f t="shared" si="100"/>
        <v>1</v>
      </c>
      <c r="AL53" s="2">
        <f t="shared" si="100"/>
        <v>1</v>
      </c>
      <c r="AM53" s="2">
        <f t="shared" si="100"/>
        <v>1</v>
      </c>
      <c r="AN53" s="2">
        <f t="shared" si="100"/>
        <v>1</v>
      </c>
      <c r="AO53" s="2">
        <f t="shared" si="100"/>
        <v>1</v>
      </c>
      <c r="AP53" s="2">
        <f t="shared" si="100"/>
        <v>1</v>
      </c>
      <c r="AQ53" s="2">
        <f t="shared" si="100"/>
        <v>0</v>
      </c>
      <c r="AR53" s="2">
        <f t="shared" si="100"/>
        <v>1</v>
      </c>
      <c r="AS53" s="2">
        <f t="shared" si="100"/>
        <v>1</v>
      </c>
      <c r="AT53" s="2">
        <f t="shared" si="100"/>
        <v>1</v>
      </c>
      <c r="AU53" s="2">
        <f>SUMPRODUCT(AH53:AT53,B23:N23)</f>
        <v>88</v>
      </c>
      <c r="AV53" s="5" t="s">
        <v>3</v>
      </c>
      <c r="AW53" s="5">
        <f>AU53-AU58</f>
        <v>80</v>
      </c>
    </row>
    <row r="54" spans="2:50" x14ac:dyDescent="0.25">
      <c r="B54" s="31">
        <f t="shared" ref="B54:G54" si="101">B40*1.0111</f>
        <v>10.111000000000001</v>
      </c>
      <c r="C54" s="31">
        <f t="shared" si="101"/>
        <v>12.133200000000002</v>
      </c>
      <c r="D54" s="31">
        <f t="shared" si="101"/>
        <v>4.0444000000000004</v>
      </c>
      <c r="E54" s="31">
        <f t="shared" si="101"/>
        <v>13.144300000000001</v>
      </c>
      <c r="F54" s="31">
        <f t="shared" si="101"/>
        <v>13.144300000000001</v>
      </c>
      <c r="G54" s="31">
        <f t="shared" si="101"/>
        <v>8.0888000000000009</v>
      </c>
      <c r="H54" s="34">
        <v>9</v>
      </c>
      <c r="I54" s="31">
        <f t="shared" ref="I54:N54" si="102">I40*1.0111</f>
        <v>4.0444000000000004</v>
      </c>
      <c r="J54" s="31">
        <f t="shared" si="102"/>
        <v>4.0444000000000004</v>
      </c>
      <c r="K54" s="31">
        <f t="shared" si="102"/>
        <v>8.0888000000000009</v>
      </c>
      <c r="L54" s="31">
        <f t="shared" si="102"/>
        <v>4.0444000000000004</v>
      </c>
      <c r="M54" s="31">
        <f t="shared" si="102"/>
        <v>8.0888000000000009</v>
      </c>
      <c r="N54" s="31">
        <f t="shared" si="102"/>
        <v>2.0222000000000002</v>
      </c>
      <c r="O54" s="31">
        <f t="shared" si="89"/>
        <v>99.998999999999995</v>
      </c>
      <c r="P54" s="2">
        <f>IF(B7-B27&gt;5,1,IF(B7-B27&lt;=2,0,(B7-B27-2)/3))</f>
        <v>0</v>
      </c>
      <c r="Q54" s="2">
        <f t="shared" ref="Q54:AA54" si="103">IF(C7-C27&gt;5,1,IF(C7-C27&lt;=2,0,(C7-C27-2)/3))</f>
        <v>1</v>
      </c>
      <c r="R54" s="2">
        <f t="shared" si="103"/>
        <v>1</v>
      </c>
      <c r="S54" s="2">
        <f t="shared" si="103"/>
        <v>1</v>
      </c>
      <c r="T54" s="2">
        <f t="shared" si="103"/>
        <v>1</v>
      </c>
      <c r="U54" s="2">
        <f t="shared" si="103"/>
        <v>0</v>
      </c>
      <c r="V54" s="2">
        <f t="shared" si="103"/>
        <v>0</v>
      </c>
      <c r="W54" s="2">
        <f t="shared" si="103"/>
        <v>1</v>
      </c>
      <c r="X54" s="2">
        <f t="shared" si="103"/>
        <v>0</v>
      </c>
      <c r="Y54" s="2">
        <f t="shared" si="103"/>
        <v>0</v>
      </c>
      <c r="Z54" s="2">
        <f t="shared" si="103"/>
        <v>0</v>
      </c>
      <c r="AA54" s="2">
        <f t="shared" si="103"/>
        <v>1</v>
      </c>
      <c r="AB54" s="2">
        <f>IF(N7-N27&gt;20,1,IF(N7-N27&lt;=10,0,(N7-N27-10)/10))</f>
        <v>1</v>
      </c>
      <c r="AC54" s="6">
        <f>SUMPRODUCT(P54:AB54,B23:N23)</f>
        <v>56</v>
      </c>
      <c r="AD54" s="5" t="s">
        <v>4</v>
      </c>
      <c r="AE54" s="5">
        <f>AC54-AC59</f>
        <v>22</v>
      </c>
      <c r="AH54" s="2">
        <f>IF(B17-B27&gt;5,1,IF(B17-B27&lt;=2,0,(B17-B27-2)/3))</f>
        <v>0</v>
      </c>
      <c r="AI54" s="2">
        <f t="shared" ref="AI54:AT54" si="104">IF(C17-C27&gt;5,1,IF(C17-C27&lt;=2,0,(C17-C27-2)/3))</f>
        <v>0.66666666666666663</v>
      </c>
      <c r="AJ54" s="2">
        <f t="shared" si="104"/>
        <v>1</v>
      </c>
      <c r="AK54" s="2">
        <f t="shared" si="104"/>
        <v>1</v>
      </c>
      <c r="AL54" s="2">
        <f t="shared" si="104"/>
        <v>1</v>
      </c>
      <c r="AM54" s="2">
        <f t="shared" si="104"/>
        <v>1</v>
      </c>
      <c r="AN54" s="2">
        <f t="shared" si="104"/>
        <v>1</v>
      </c>
      <c r="AO54" s="2">
        <f t="shared" si="104"/>
        <v>1</v>
      </c>
      <c r="AP54" s="2">
        <f t="shared" si="104"/>
        <v>1</v>
      </c>
      <c r="AQ54" s="2">
        <f t="shared" si="104"/>
        <v>0</v>
      </c>
      <c r="AR54" s="2">
        <f t="shared" si="104"/>
        <v>0</v>
      </c>
      <c r="AS54" s="2">
        <f t="shared" si="104"/>
        <v>0</v>
      </c>
      <c r="AT54" s="2">
        <f t="shared" si="104"/>
        <v>0</v>
      </c>
      <c r="AU54" s="2">
        <f>SUMPRODUCT(AH54:AT54,B23:N23)</f>
        <v>64</v>
      </c>
      <c r="AV54" t="s">
        <v>4</v>
      </c>
      <c r="AW54">
        <f>AU54-AU59</f>
        <v>32</v>
      </c>
    </row>
    <row r="55" spans="2:50" x14ac:dyDescent="0.25">
      <c r="B55" s="31">
        <f>B40*0.996</f>
        <v>9.9600000000000009</v>
      </c>
      <c r="C55" s="31">
        <f t="shared" ref="C55:H55" si="105">C40*0.996</f>
        <v>11.952</v>
      </c>
      <c r="D55" s="31">
        <f t="shared" si="105"/>
        <v>3.984</v>
      </c>
      <c r="E55" s="31">
        <f t="shared" si="105"/>
        <v>12.948</v>
      </c>
      <c r="F55" s="31">
        <f t="shared" si="105"/>
        <v>12.948</v>
      </c>
      <c r="G55" s="31">
        <f t="shared" si="105"/>
        <v>7.968</v>
      </c>
      <c r="H55" s="31">
        <f t="shared" si="105"/>
        <v>9.9600000000000009</v>
      </c>
      <c r="I55" s="34">
        <v>4.4000000000000004</v>
      </c>
      <c r="J55" s="31">
        <f>J40*0.996</f>
        <v>3.984</v>
      </c>
      <c r="K55" s="31">
        <f t="shared" ref="K55:N55" si="106">K40*0.996</f>
        <v>7.968</v>
      </c>
      <c r="L55" s="31">
        <f t="shared" si="106"/>
        <v>3.984</v>
      </c>
      <c r="M55" s="31">
        <f t="shared" si="106"/>
        <v>7.968</v>
      </c>
      <c r="N55" s="31">
        <f t="shared" si="106"/>
        <v>1.992</v>
      </c>
      <c r="O55" s="31">
        <f t="shared" si="89"/>
        <v>100.01600000000001</v>
      </c>
      <c r="P55" t="s">
        <v>35</v>
      </c>
      <c r="AC55" s="6"/>
      <c r="AH55" t="s">
        <v>35</v>
      </c>
    </row>
    <row r="56" spans="2:50" x14ac:dyDescent="0.25">
      <c r="B56" s="31">
        <f>B40*1.0042</f>
        <v>10.042</v>
      </c>
      <c r="C56" s="31">
        <f t="shared" ref="C56:H56" si="107">C40*1.0042</f>
        <v>12.0504</v>
      </c>
      <c r="D56" s="31">
        <f t="shared" si="107"/>
        <v>4.0167999999999999</v>
      </c>
      <c r="E56" s="31">
        <f t="shared" si="107"/>
        <v>13.054600000000001</v>
      </c>
      <c r="F56" s="31">
        <f t="shared" si="107"/>
        <v>13.054600000000001</v>
      </c>
      <c r="G56" s="31">
        <f t="shared" si="107"/>
        <v>8.0335999999999999</v>
      </c>
      <c r="H56" s="31">
        <f t="shared" si="107"/>
        <v>10.042</v>
      </c>
      <c r="I56" s="34">
        <v>3.6</v>
      </c>
      <c r="J56" s="31">
        <f>J40*1.0042</f>
        <v>4.0167999999999999</v>
      </c>
      <c r="K56" s="31">
        <f t="shared" ref="K56:N56" si="108">K40*1.0042</f>
        <v>8.0335999999999999</v>
      </c>
      <c r="L56" s="31">
        <f t="shared" si="108"/>
        <v>4.0167999999999999</v>
      </c>
      <c r="M56" s="31">
        <f t="shared" si="108"/>
        <v>8.0335999999999999</v>
      </c>
      <c r="N56" s="31">
        <f t="shared" si="108"/>
        <v>2.0084</v>
      </c>
      <c r="O56" s="31">
        <f t="shared" si="89"/>
        <v>100.00319999999999</v>
      </c>
      <c r="P56" s="2">
        <f>IF(B24-B7&gt;5,1,IF(B24-B7&lt;=2,0,(B24-B7-2)/3))</f>
        <v>1</v>
      </c>
      <c r="Q56" s="2">
        <f t="shared" ref="Q56:AA56" si="109">IF(C24-C7&gt;5,1,IF(C24-C7&lt;=2,0,(C24-C7-2)/3))</f>
        <v>1</v>
      </c>
      <c r="R56" s="2">
        <f t="shared" si="109"/>
        <v>1</v>
      </c>
      <c r="S56" s="2">
        <f t="shared" si="109"/>
        <v>1</v>
      </c>
      <c r="T56" s="2">
        <f t="shared" si="109"/>
        <v>1</v>
      </c>
      <c r="U56" s="2">
        <f t="shared" si="109"/>
        <v>1</v>
      </c>
      <c r="V56" s="2">
        <f t="shared" si="109"/>
        <v>0</v>
      </c>
      <c r="W56" s="2">
        <f t="shared" si="109"/>
        <v>0</v>
      </c>
      <c r="X56" s="2">
        <f t="shared" si="109"/>
        <v>0</v>
      </c>
      <c r="Y56" s="2">
        <f t="shared" si="109"/>
        <v>0</v>
      </c>
      <c r="Z56" s="2">
        <f t="shared" si="109"/>
        <v>0</v>
      </c>
      <c r="AA56" s="2">
        <f t="shared" si="109"/>
        <v>0</v>
      </c>
      <c r="AB56" s="2">
        <f>IF(N24-N7&gt;20,1,IF(N24-N7&lt;=10,0,(N24-N7-10)/10))</f>
        <v>0</v>
      </c>
      <c r="AC56" s="6">
        <f>SUMPRODUCT(P56:AB56,B23:N23)</f>
        <v>60</v>
      </c>
      <c r="AH56" s="2">
        <f>IF(B24-B17&gt;5,1,IF(B24-B17&lt;=2,0,(B24-B17-2)/3))</f>
        <v>1</v>
      </c>
      <c r="AI56" s="2">
        <f t="shared" ref="AI56:AT56" si="110">IF(C24-C17&gt;5,1,IF(C24-C17&lt;=2,0,(C24-C17-2)/3))</f>
        <v>1</v>
      </c>
      <c r="AJ56" s="2">
        <f t="shared" si="110"/>
        <v>1</v>
      </c>
      <c r="AK56" s="2">
        <f t="shared" si="110"/>
        <v>1</v>
      </c>
      <c r="AL56" s="2">
        <f t="shared" si="110"/>
        <v>0</v>
      </c>
      <c r="AM56" s="2">
        <f t="shared" si="110"/>
        <v>0</v>
      </c>
      <c r="AN56" s="2">
        <f t="shared" si="110"/>
        <v>0</v>
      </c>
      <c r="AO56" s="2">
        <f t="shared" si="110"/>
        <v>0</v>
      </c>
      <c r="AP56" s="2">
        <f t="shared" si="110"/>
        <v>0</v>
      </c>
      <c r="AQ56" s="2">
        <f t="shared" si="110"/>
        <v>0</v>
      </c>
      <c r="AR56" s="2">
        <f t="shared" si="110"/>
        <v>0</v>
      </c>
      <c r="AS56" s="2">
        <f t="shared" si="110"/>
        <v>0</v>
      </c>
      <c r="AT56" s="2">
        <f t="shared" si="110"/>
        <v>0</v>
      </c>
      <c r="AU56" s="2">
        <f>SUMPRODUCT(AH56:AT56,B23:N23)</f>
        <v>39</v>
      </c>
    </row>
    <row r="57" spans="2:50" x14ac:dyDescent="0.25">
      <c r="B57" s="31">
        <f>B40*0.996</f>
        <v>9.9600000000000009</v>
      </c>
      <c r="C57" s="31">
        <f t="shared" ref="C57:I57" si="111">C40*0.996</f>
        <v>11.952</v>
      </c>
      <c r="D57" s="31">
        <f t="shared" si="111"/>
        <v>3.984</v>
      </c>
      <c r="E57" s="31">
        <f t="shared" si="111"/>
        <v>12.948</v>
      </c>
      <c r="F57" s="31">
        <f t="shared" si="111"/>
        <v>12.948</v>
      </c>
      <c r="G57" s="31">
        <f t="shared" si="111"/>
        <v>7.968</v>
      </c>
      <c r="H57" s="31">
        <f t="shared" si="111"/>
        <v>9.9600000000000009</v>
      </c>
      <c r="I57" s="31">
        <f t="shared" si="111"/>
        <v>3.984</v>
      </c>
      <c r="J57" s="34">
        <v>4.4000000000000004</v>
      </c>
      <c r="K57" s="31">
        <f>K40*0.996</f>
        <v>7.968</v>
      </c>
      <c r="L57" s="31">
        <f t="shared" ref="L57:N57" si="112">L40*0.996</f>
        <v>3.984</v>
      </c>
      <c r="M57" s="31">
        <f t="shared" si="112"/>
        <v>7.968</v>
      </c>
      <c r="N57" s="31">
        <f t="shared" si="112"/>
        <v>1.992</v>
      </c>
      <c r="O57" s="31">
        <f t="shared" si="89"/>
        <v>100.01600000000001</v>
      </c>
      <c r="P57" s="2">
        <f>IF(B25-B7&gt;5,1,IF(B25-B7&lt;=2,0,(B25-B7-2)/3))</f>
        <v>0</v>
      </c>
      <c r="Q57" s="2">
        <f t="shared" ref="Q57:AA57" si="113">IF(C25-C7&gt;5,1,IF(C25-C7&lt;=2,0,(C25-C7-2)/3))</f>
        <v>0</v>
      </c>
      <c r="R57" s="2">
        <f t="shared" si="113"/>
        <v>0</v>
      </c>
      <c r="S57" s="2">
        <f t="shared" si="113"/>
        <v>1</v>
      </c>
      <c r="T57" s="2">
        <f t="shared" si="113"/>
        <v>1</v>
      </c>
      <c r="U57" s="2">
        <f t="shared" si="113"/>
        <v>1</v>
      </c>
      <c r="V57" s="2">
        <f t="shared" si="113"/>
        <v>1</v>
      </c>
      <c r="W57" s="2">
        <f t="shared" si="113"/>
        <v>0</v>
      </c>
      <c r="X57" s="2">
        <f t="shared" si="113"/>
        <v>0</v>
      </c>
      <c r="Y57" s="2">
        <f t="shared" si="113"/>
        <v>0</v>
      </c>
      <c r="Z57" s="2">
        <f t="shared" si="113"/>
        <v>0</v>
      </c>
      <c r="AA57" s="2">
        <f t="shared" si="113"/>
        <v>0</v>
      </c>
      <c r="AB57" s="2">
        <f>IF(N25-N7&gt;20,1,IF(N25-N7&lt;=10,0,(N25-N7-10)/10))</f>
        <v>0</v>
      </c>
      <c r="AC57" s="6">
        <f>SUMPRODUCT(P57:AB57,B23:N23)</f>
        <v>44</v>
      </c>
      <c r="AH57" s="2">
        <f>IF(B25-B17&gt;5,1,IF(B25-B17&lt;=2,0,(B25-B17-2)/3))</f>
        <v>0</v>
      </c>
      <c r="AI57" s="2">
        <f t="shared" ref="AI57:AT57" si="114">IF(C25-C17&gt;5,1,IF(C25-C17&lt;=2,0,(C25-C17-2)/3))</f>
        <v>0</v>
      </c>
      <c r="AJ57" s="2">
        <f t="shared" si="114"/>
        <v>0</v>
      </c>
      <c r="AK57" s="2">
        <f t="shared" si="114"/>
        <v>1</v>
      </c>
      <c r="AL57" s="2">
        <f t="shared" si="114"/>
        <v>1</v>
      </c>
      <c r="AM57" s="2">
        <f t="shared" si="114"/>
        <v>1</v>
      </c>
      <c r="AN57" s="2">
        <f t="shared" si="114"/>
        <v>0</v>
      </c>
      <c r="AO57" s="2">
        <f t="shared" si="114"/>
        <v>0</v>
      </c>
      <c r="AP57" s="2">
        <f t="shared" si="114"/>
        <v>0</v>
      </c>
      <c r="AQ57" s="2">
        <f t="shared" si="114"/>
        <v>0</v>
      </c>
      <c r="AR57" s="2">
        <f t="shared" si="114"/>
        <v>0</v>
      </c>
      <c r="AS57" s="2">
        <f t="shared" si="114"/>
        <v>0</v>
      </c>
      <c r="AT57" s="2">
        <f t="shared" si="114"/>
        <v>0</v>
      </c>
      <c r="AU57" s="2">
        <f>SUMPRODUCT(AH57:AT57,B23:N23)</f>
        <v>34</v>
      </c>
    </row>
    <row r="58" spans="2:50" x14ac:dyDescent="0.25">
      <c r="B58" s="31">
        <f>B40*1.0042</f>
        <v>10.042</v>
      </c>
      <c r="C58" s="31">
        <f t="shared" ref="C58:I58" si="115">C40*1.0042</f>
        <v>12.0504</v>
      </c>
      <c r="D58" s="31">
        <f t="shared" si="115"/>
        <v>4.0167999999999999</v>
      </c>
      <c r="E58" s="31">
        <f t="shared" si="115"/>
        <v>13.054600000000001</v>
      </c>
      <c r="F58" s="31">
        <f t="shared" si="115"/>
        <v>13.054600000000001</v>
      </c>
      <c r="G58" s="31">
        <f t="shared" si="115"/>
        <v>8.0335999999999999</v>
      </c>
      <c r="H58" s="31">
        <f t="shared" si="115"/>
        <v>10.042</v>
      </c>
      <c r="I58" s="31">
        <f t="shared" si="115"/>
        <v>4.0167999999999999</v>
      </c>
      <c r="J58" s="34">
        <v>3.6</v>
      </c>
      <c r="K58" s="31">
        <f>K40*1.0042</f>
        <v>8.0335999999999999</v>
      </c>
      <c r="L58" s="31">
        <f t="shared" ref="L58:N58" si="116">L40*1.0042</f>
        <v>4.0167999999999999</v>
      </c>
      <c r="M58" s="31">
        <f t="shared" si="116"/>
        <v>8.0335999999999999</v>
      </c>
      <c r="N58" s="31">
        <f t="shared" si="116"/>
        <v>2.0084</v>
      </c>
      <c r="O58" s="31">
        <f t="shared" si="89"/>
        <v>100.00319999999999</v>
      </c>
      <c r="P58" s="2">
        <f>IF(B26-B7&gt;5,1,IF(B26-B7&lt;=2,0,(B26-B7-2)/3))</f>
        <v>0</v>
      </c>
      <c r="Q58" s="2">
        <f t="shared" ref="Q58:AA58" si="117">IF(C26-C7&gt;5,1,IF(C26-C7&lt;=2,0,(C26-C7-2)/3))</f>
        <v>0</v>
      </c>
      <c r="R58" s="2">
        <f t="shared" si="117"/>
        <v>0</v>
      </c>
      <c r="S58" s="2">
        <f t="shared" si="117"/>
        <v>1</v>
      </c>
      <c r="T58" s="2">
        <f t="shared" si="117"/>
        <v>1</v>
      </c>
      <c r="U58" s="2">
        <f t="shared" si="117"/>
        <v>1</v>
      </c>
      <c r="V58" s="2">
        <f t="shared" si="117"/>
        <v>1</v>
      </c>
      <c r="W58" s="2">
        <f t="shared" si="117"/>
        <v>1</v>
      </c>
      <c r="X58" s="2">
        <f t="shared" si="117"/>
        <v>1</v>
      </c>
      <c r="Y58" s="2">
        <f t="shared" si="117"/>
        <v>1</v>
      </c>
      <c r="Z58" s="2">
        <f t="shared" si="117"/>
        <v>0</v>
      </c>
      <c r="AA58" s="2">
        <f t="shared" si="117"/>
        <v>0</v>
      </c>
      <c r="AB58" s="2">
        <f>IF(N26-N7&gt;20,1,IF(N26-N7&lt;=10,0,(N26-N7-10)/10))</f>
        <v>0</v>
      </c>
      <c r="AC58" s="6">
        <f>SUMPRODUCT(P58:AB58,B23:N23)</f>
        <v>60</v>
      </c>
      <c r="AH58" s="2">
        <f>IF(B26-B17&gt;5,1,IF(B26-B17&lt;=2,0,(B26-B17-2)/3))</f>
        <v>0</v>
      </c>
      <c r="AI58" s="2">
        <f t="shared" ref="AI58:AT58" si="118">IF(C26-C17&gt;5,1,IF(C26-C17&lt;=2,0,(C26-C17-2)/3))</f>
        <v>0</v>
      </c>
      <c r="AJ58" s="2">
        <f t="shared" si="118"/>
        <v>0</v>
      </c>
      <c r="AK58" s="2">
        <f t="shared" si="118"/>
        <v>0</v>
      </c>
      <c r="AL58" s="2">
        <f t="shared" si="118"/>
        <v>0</v>
      </c>
      <c r="AM58" s="2">
        <f t="shared" si="118"/>
        <v>0</v>
      </c>
      <c r="AN58" s="2">
        <f t="shared" si="118"/>
        <v>0</v>
      </c>
      <c r="AO58" s="2">
        <f t="shared" si="118"/>
        <v>0</v>
      </c>
      <c r="AP58" s="2">
        <f t="shared" si="118"/>
        <v>0</v>
      </c>
      <c r="AQ58" s="2">
        <f t="shared" si="118"/>
        <v>1</v>
      </c>
      <c r="AR58" s="2">
        <f t="shared" si="118"/>
        <v>0</v>
      </c>
      <c r="AS58" s="2">
        <f t="shared" si="118"/>
        <v>0</v>
      </c>
      <c r="AT58" s="2">
        <f t="shared" si="118"/>
        <v>0</v>
      </c>
      <c r="AU58" s="2">
        <f>SUMPRODUCT(AH58:AT58,B23:N23)</f>
        <v>8</v>
      </c>
    </row>
    <row r="59" spans="2:50" x14ac:dyDescent="0.25">
      <c r="B59" s="31">
        <f t="shared" ref="B59:I59" si="119">B40*0.9914</f>
        <v>9.9139999999999997</v>
      </c>
      <c r="C59" s="31">
        <f t="shared" si="119"/>
        <v>11.896799999999999</v>
      </c>
      <c r="D59" s="31">
        <f t="shared" si="119"/>
        <v>3.9655999999999998</v>
      </c>
      <c r="E59" s="31">
        <f t="shared" si="119"/>
        <v>12.888199999999999</v>
      </c>
      <c r="F59" s="31">
        <f t="shared" si="119"/>
        <v>12.888199999999999</v>
      </c>
      <c r="G59" s="31">
        <f t="shared" si="119"/>
        <v>7.9311999999999996</v>
      </c>
      <c r="H59" s="31">
        <f t="shared" si="119"/>
        <v>9.9139999999999997</v>
      </c>
      <c r="I59" s="31">
        <f t="shared" si="119"/>
        <v>3.9655999999999998</v>
      </c>
      <c r="J59" s="31">
        <f>J40*0.9914</f>
        <v>3.9655999999999998</v>
      </c>
      <c r="K59" s="34">
        <v>8.8000000000000007</v>
      </c>
      <c r="L59" s="31">
        <f>L40*0.9914</f>
        <v>3.9655999999999998</v>
      </c>
      <c r="M59" s="31">
        <f t="shared" ref="M59:N59" si="120">M40*0.9914</f>
        <v>7.9311999999999996</v>
      </c>
      <c r="N59" s="31">
        <f t="shared" si="120"/>
        <v>1.9827999999999999</v>
      </c>
      <c r="O59" s="31">
        <f t="shared" si="89"/>
        <v>100.00879999999998</v>
      </c>
      <c r="P59" s="2">
        <f>IF(B27-B7&gt;5,1,IF(B27-B7&lt;=2,0,(B27-B7-2)/3))</f>
        <v>1</v>
      </c>
      <c r="Q59" s="2">
        <f t="shared" ref="Q59:AA59" si="121">IF(C27-C7&gt;5,1,IF(C27-C7&lt;=2,0,(C27-C7-2)/3))</f>
        <v>0</v>
      </c>
      <c r="R59" s="2">
        <f t="shared" si="121"/>
        <v>0</v>
      </c>
      <c r="S59" s="2">
        <f t="shared" si="121"/>
        <v>0</v>
      </c>
      <c r="T59" s="2">
        <f t="shared" si="121"/>
        <v>0</v>
      </c>
      <c r="U59" s="2">
        <f t="shared" si="121"/>
        <v>1</v>
      </c>
      <c r="V59" s="2">
        <f t="shared" si="121"/>
        <v>0</v>
      </c>
      <c r="W59" s="2">
        <f t="shared" si="121"/>
        <v>0</v>
      </c>
      <c r="X59" s="2">
        <f t="shared" si="121"/>
        <v>1</v>
      </c>
      <c r="Y59" s="2">
        <f t="shared" si="121"/>
        <v>1</v>
      </c>
      <c r="Z59" s="2">
        <f t="shared" si="121"/>
        <v>1</v>
      </c>
      <c r="AA59" s="2">
        <f t="shared" si="121"/>
        <v>0</v>
      </c>
      <c r="AB59" s="2">
        <f>IF(N27-N7&gt;20,1,IF(N27-N7&lt;=10,0,(N27-N7-10)/10))</f>
        <v>0</v>
      </c>
      <c r="AC59" s="6">
        <f>SUMPRODUCT(P59:AB59,B23:N23)</f>
        <v>34</v>
      </c>
      <c r="AH59" s="2">
        <f>IF(B27-B17&gt;5,1,IF(B27-B17&lt;=2,0,(B27-B17-2)/3))</f>
        <v>1</v>
      </c>
      <c r="AI59" s="2">
        <f t="shared" ref="AI59:AT59" si="122">IF(C27-C17&gt;5,1,IF(C27-C17&lt;=2,0,(C27-C17-2)/3))</f>
        <v>0</v>
      </c>
      <c r="AJ59" s="2">
        <f t="shared" si="122"/>
        <v>0</v>
      </c>
      <c r="AK59" s="2">
        <f t="shared" si="122"/>
        <v>0</v>
      </c>
      <c r="AL59" s="2">
        <f t="shared" si="122"/>
        <v>0</v>
      </c>
      <c r="AM59" s="2">
        <f t="shared" si="122"/>
        <v>0</v>
      </c>
      <c r="AN59" s="2">
        <f t="shared" si="122"/>
        <v>0</v>
      </c>
      <c r="AO59" s="2">
        <f t="shared" si="122"/>
        <v>0</v>
      </c>
      <c r="AP59" s="2">
        <f t="shared" si="122"/>
        <v>0</v>
      </c>
      <c r="AQ59" s="2">
        <f t="shared" si="122"/>
        <v>1</v>
      </c>
      <c r="AR59" s="2">
        <f t="shared" si="122"/>
        <v>1</v>
      </c>
      <c r="AS59" s="2">
        <f t="shared" si="122"/>
        <v>1</v>
      </c>
      <c r="AT59" s="2">
        <f t="shared" si="122"/>
        <v>1</v>
      </c>
      <c r="AU59" s="2">
        <f>SUMPRODUCT(AH59:AT59,B23:N23)</f>
        <v>32</v>
      </c>
    </row>
    <row r="60" spans="2:50" x14ac:dyDescent="0.25">
      <c r="B60" s="31">
        <f t="shared" ref="B60:I60" si="123">B40*1.0088</f>
        <v>10.087999999999999</v>
      </c>
      <c r="C60" s="31">
        <f t="shared" si="123"/>
        <v>12.105599999999999</v>
      </c>
      <c r="D60" s="31">
        <f t="shared" si="123"/>
        <v>4.0351999999999997</v>
      </c>
      <c r="E60" s="31">
        <f t="shared" si="123"/>
        <v>13.1144</v>
      </c>
      <c r="F60" s="31">
        <f t="shared" si="123"/>
        <v>13.1144</v>
      </c>
      <c r="G60" s="31">
        <f t="shared" si="123"/>
        <v>8.0703999999999994</v>
      </c>
      <c r="H60" s="31">
        <f t="shared" si="123"/>
        <v>10.087999999999999</v>
      </c>
      <c r="I60" s="31">
        <f t="shared" si="123"/>
        <v>4.0351999999999997</v>
      </c>
      <c r="J60" s="31">
        <f>J40*1.0088</f>
        <v>4.0351999999999997</v>
      </c>
      <c r="K60" s="34">
        <v>7.2</v>
      </c>
      <c r="L60" s="31">
        <f>L40*1.0088</f>
        <v>4.0351999999999997</v>
      </c>
      <c r="M60" s="31">
        <f t="shared" ref="M60:N60" si="124">M40*1.0088</f>
        <v>8.0703999999999994</v>
      </c>
      <c r="N60" s="31">
        <f t="shared" si="124"/>
        <v>2.0175999999999998</v>
      </c>
      <c r="O60" s="31">
        <f t="shared" si="89"/>
        <v>100.00960000000002</v>
      </c>
      <c r="AC60" s="6"/>
    </row>
    <row r="61" spans="2:50" x14ac:dyDescent="0.25">
      <c r="B61" s="31">
        <f t="shared" ref="B61:J61" si="125">B40*0.996</f>
        <v>9.9600000000000009</v>
      </c>
      <c r="C61" s="31">
        <f t="shared" si="125"/>
        <v>11.952</v>
      </c>
      <c r="D61" s="31">
        <f t="shared" si="125"/>
        <v>3.984</v>
      </c>
      <c r="E61" s="31">
        <f t="shared" si="125"/>
        <v>12.948</v>
      </c>
      <c r="F61" s="31">
        <f t="shared" si="125"/>
        <v>12.948</v>
      </c>
      <c r="G61" s="31">
        <f t="shared" si="125"/>
        <v>7.968</v>
      </c>
      <c r="H61" s="31">
        <f t="shared" si="125"/>
        <v>9.9600000000000009</v>
      </c>
      <c r="I61" s="31">
        <f t="shared" si="125"/>
        <v>3.984</v>
      </c>
      <c r="J61" s="31">
        <f t="shared" si="125"/>
        <v>3.984</v>
      </c>
      <c r="K61" s="31">
        <f>K40*0.996</f>
        <v>7.968</v>
      </c>
      <c r="L61" s="34">
        <v>4.4000000000000004</v>
      </c>
      <c r="M61" s="31">
        <f>M40*0.996</f>
        <v>7.968</v>
      </c>
      <c r="N61" s="31">
        <f>N40*0.996</f>
        <v>1.992</v>
      </c>
      <c r="O61" s="31">
        <f t="shared" si="89"/>
        <v>100.01600000000001</v>
      </c>
      <c r="Q61" t="s">
        <v>43</v>
      </c>
      <c r="AC61" s="6"/>
    </row>
    <row r="62" spans="2:50" x14ac:dyDescent="0.25">
      <c r="B62" s="31">
        <f t="shared" ref="B62:J62" si="126">B40*1.0042</f>
        <v>10.042</v>
      </c>
      <c r="C62" s="31">
        <f t="shared" si="126"/>
        <v>12.0504</v>
      </c>
      <c r="D62" s="31">
        <f t="shared" si="126"/>
        <v>4.0167999999999999</v>
      </c>
      <c r="E62" s="31">
        <f t="shared" si="126"/>
        <v>13.054600000000001</v>
      </c>
      <c r="F62" s="31">
        <f t="shared" si="126"/>
        <v>13.054600000000001</v>
      </c>
      <c r="G62" s="31">
        <f t="shared" si="126"/>
        <v>8.0335999999999999</v>
      </c>
      <c r="H62" s="31">
        <f t="shared" si="126"/>
        <v>10.042</v>
      </c>
      <c r="I62" s="31">
        <f t="shared" si="126"/>
        <v>4.0167999999999999</v>
      </c>
      <c r="J62" s="31">
        <f t="shared" si="126"/>
        <v>4.0167999999999999</v>
      </c>
      <c r="K62" s="31">
        <f>K40*1.0042</f>
        <v>8.0335999999999999</v>
      </c>
      <c r="L62" s="34">
        <v>3.6</v>
      </c>
      <c r="M62" s="31">
        <f>M40*1.0042</f>
        <v>8.0335999999999999</v>
      </c>
      <c r="N62" s="31">
        <f>N40*1.0042</f>
        <v>2.0084</v>
      </c>
      <c r="O62" s="31">
        <f t="shared" si="89"/>
        <v>100.00319999999999</v>
      </c>
      <c r="P62" t="s">
        <v>32</v>
      </c>
      <c r="AC62" s="6"/>
      <c r="AE62" t="s">
        <v>36</v>
      </c>
      <c r="AH62" t="s">
        <v>32</v>
      </c>
      <c r="AW62" t="s">
        <v>36</v>
      </c>
    </row>
    <row r="63" spans="2:50" x14ac:dyDescent="0.25">
      <c r="B63" s="31">
        <f t="shared" ref="B63:K63" si="127">B40*0.9914</f>
        <v>9.9139999999999997</v>
      </c>
      <c r="C63" s="31">
        <f t="shared" si="127"/>
        <v>11.896799999999999</v>
      </c>
      <c r="D63" s="31">
        <f t="shared" si="127"/>
        <v>3.9655999999999998</v>
      </c>
      <c r="E63" s="31">
        <f t="shared" si="127"/>
        <v>12.888199999999999</v>
      </c>
      <c r="F63" s="31">
        <f t="shared" si="127"/>
        <v>12.888199999999999</v>
      </c>
      <c r="G63" s="31">
        <f t="shared" si="127"/>
        <v>7.9311999999999996</v>
      </c>
      <c r="H63" s="31">
        <f t="shared" si="127"/>
        <v>9.9139999999999997</v>
      </c>
      <c r="I63" s="31">
        <f t="shared" si="127"/>
        <v>3.9655999999999998</v>
      </c>
      <c r="J63" s="31">
        <f t="shared" si="127"/>
        <v>3.9655999999999998</v>
      </c>
      <c r="K63" s="31">
        <f t="shared" si="127"/>
        <v>7.9311999999999996</v>
      </c>
      <c r="L63" s="31">
        <f>L40*0.9914</f>
        <v>3.9655999999999998</v>
      </c>
      <c r="M63" s="34">
        <v>8.8000000000000007</v>
      </c>
      <c r="N63" s="31">
        <f>N40*0.9914</f>
        <v>1.9827999999999999</v>
      </c>
      <c r="O63" s="31">
        <f t="shared" si="89"/>
        <v>100.00879999999998</v>
      </c>
      <c r="P63" s="2">
        <f t="shared" ref="P63:AA63" si="128">IF(B8-B24&gt;5,1,IF(B8-B24&lt;=2,0,(B8-B24-2)/3))</f>
        <v>0.66666666666666663</v>
      </c>
      <c r="Q63" s="2">
        <f t="shared" si="128"/>
        <v>1</v>
      </c>
      <c r="R63" s="2">
        <f t="shared" si="128"/>
        <v>1</v>
      </c>
      <c r="S63" s="2">
        <f t="shared" si="128"/>
        <v>1</v>
      </c>
      <c r="T63" s="2">
        <f t="shared" si="128"/>
        <v>1</v>
      </c>
      <c r="U63" s="2">
        <f t="shared" si="128"/>
        <v>1</v>
      </c>
      <c r="V63" s="2">
        <f t="shared" si="128"/>
        <v>1</v>
      </c>
      <c r="W63" s="2">
        <f t="shared" si="128"/>
        <v>0</v>
      </c>
      <c r="X63" s="2">
        <f t="shared" si="128"/>
        <v>0</v>
      </c>
      <c r="Y63" s="2">
        <f t="shared" si="128"/>
        <v>0.66666666666666663</v>
      </c>
      <c r="Z63" s="2">
        <f t="shared" si="128"/>
        <v>1</v>
      </c>
      <c r="AA63" s="2">
        <f t="shared" si="128"/>
        <v>1</v>
      </c>
      <c r="AB63" s="2">
        <f>IF(N8-N24&gt;20,1,IF(N8-N24&lt;=10,0,(N8-N24-10)/10))</f>
        <v>0</v>
      </c>
      <c r="AC63" s="6">
        <f>SUMPRODUCT(P63:AB63,B23:N23)</f>
        <v>83.999999999999986</v>
      </c>
      <c r="AD63" s="5" t="s">
        <v>1</v>
      </c>
      <c r="AE63" s="5">
        <f>AC63-AC68</f>
        <v>83.999999999999986</v>
      </c>
      <c r="AF63">
        <f>LARGE(AE63:AE66,1)</f>
        <v>83.999999999999986</v>
      </c>
      <c r="AH63" s="2">
        <f>IF(B18-B24&gt;5,1,IF(B18-B24&lt;=2,0,(B18-B24-2)/3))</f>
        <v>1</v>
      </c>
      <c r="AI63" s="2">
        <f t="shared" ref="AI63:AT63" si="129">IF(C18-C24&gt;5,1,IF(C18-C24&lt;=2,0,(C18-C24-2)/3))</f>
        <v>1</v>
      </c>
      <c r="AJ63" s="2">
        <f t="shared" si="129"/>
        <v>0.66666666666666663</v>
      </c>
      <c r="AK63" s="2">
        <f t="shared" si="129"/>
        <v>1</v>
      </c>
      <c r="AL63" s="2">
        <f t="shared" si="129"/>
        <v>1</v>
      </c>
      <c r="AM63" s="2">
        <f t="shared" si="129"/>
        <v>0</v>
      </c>
      <c r="AN63" s="2">
        <f t="shared" si="129"/>
        <v>1</v>
      </c>
      <c r="AO63" s="2">
        <f t="shared" si="129"/>
        <v>0</v>
      </c>
      <c r="AP63" s="2">
        <f t="shared" si="129"/>
        <v>1</v>
      </c>
      <c r="AQ63" s="2">
        <f t="shared" si="129"/>
        <v>1</v>
      </c>
      <c r="AR63" s="2">
        <f t="shared" si="129"/>
        <v>0.66666666666666663</v>
      </c>
      <c r="AS63" s="2">
        <f t="shared" si="129"/>
        <v>1</v>
      </c>
      <c r="AT63" s="2">
        <f t="shared" si="129"/>
        <v>1</v>
      </c>
      <c r="AU63" s="2">
        <f>SUMPRODUCT(AH63:AT63,B23:N23)</f>
        <v>85.333333333333343</v>
      </c>
      <c r="AV63" s="5" t="s">
        <v>1</v>
      </c>
      <c r="AW63" s="5">
        <f>AU63-AU68</f>
        <v>85.333333333333343</v>
      </c>
      <c r="AX63">
        <f>LARGE(AW63:AW66,1)</f>
        <v>85.333333333333343</v>
      </c>
    </row>
    <row r="64" spans="2:50" x14ac:dyDescent="0.25">
      <c r="B64" s="31">
        <f t="shared" ref="B64:K64" si="130">B40*1.0088</f>
        <v>10.087999999999999</v>
      </c>
      <c r="C64" s="31">
        <f t="shared" si="130"/>
        <v>12.105599999999999</v>
      </c>
      <c r="D64" s="31">
        <f t="shared" si="130"/>
        <v>4.0351999999999997</v>
      </c>
      <c r="E64" s="31">
        <f t="shared" si="130"/>
        <v>13.1144</v>
      </c>
      <c r="F64" s="31">
        <f t="shared" si="130"/>
        <v>13.1144</v>
      </c>
      <c r="G64" s="31">
        <f t="shared" si="130"/>
        <v>8.0703999999999994</v>
      </c>
      <c r="H64" s="31">
        <f t="shared" si="130"/>
        <v>10.087999999999999</v>
      </c>
      <c r="I64" s="31">
        <f t="shared" si="130"/>
        <v>4.0351999999999997</v>
      </c>
      <c r="J64" s="31">
        <f t="shared" si="130"/>
        <v>4.0351999999999997</v>
      </c>
      <c r="K64" s="31">
        <f t="shared" si="130"/>
        <v>8.0703999999999994</v>
      </c>
      <c r="L64" s="31">
        <f>L40*1.0088</f>
        <v>4.0351999999999997</v>
      </c>
      <c r="M64" s="34">
        <v>7.2</v>
      </c>
      <c r="N64" s="31">
        <f>N40*1.0088</f>
        <v>2.0175999999999998</v>
      </c>
      <c r="O64" s="31">
        <f t="shared" si="89"/>
        <v>100.00960000000001</v>
      </c>
      <c r="P64" s="2">
        <f t="shared" ref="P64:AA64" si="131">IF(B8-B25&gt;5,1,IF(B8-B25&lt;=2,0,(B8-B25-2)/3))</f>
        <v>1</v>
      </c>
      <c r="Q64" s="2">
        <f t="shared" si="131"/>
        <v>1</v>
      </c>
      <c r="R64" s="2">
        <f t="shared" si="131"/>
        <v>1</v>
      </c>
      <c r="S64" s="2">
        <f t="shared" si="131"/>
        <v>0</v>
      </c>
      <c r="T64" s="2">
        <f t="shared" si="131"/>
        <v>0</v>
      </c>
      <c r="U64" s="2">
        <f t="shared" si="131"/>
        <v>0</v>
      </c>
      <c r="V64" s="2">
        <f t="shared" si="131"/>
        <v>0</v>
      </c>
      <c r="W64" s="2">
        <f t="shared" si="131"/>
        <v>0.66666666666666663</v>
      </c>
      <c r="X64" s="2">
        <f t="shared" si="131"/>
        <v>0</v>
      </c>
      <c r="Y64" s="2">
        <f t="shared" si="131"/>
        <v>0</v>
      </c>
      <c r="Z64" s="2">
        <f t="shared" si="131"/>
        <v>1</v>
      </c>
      <c r="AA64" s="2">
        <f t="shared" si="131"/>
        <v>1</v>
      </c>
      <c r="AB64" s="2">
        <f>IF(N8-N25&gt;20,1,IF(N8-N25&lt;=10,0,(N8-N25-10)/10))</f>
        <v>0</v>
      </c>
      <c r="AC64" s="6">
        <f>SUMPRODUCT(P64:AB64,B23:N23)</f>
        <v>40.666666666666671</v>
      </c>
      <c r="AD64" t="s">
        <v>2</v>
      </c>
      <c r="AE64">
        <f>AC64-AC69</f>
        <v>-12.666666666666664</v>
      </c>
      <c r="AG64" t="s">
        <v>54</v>
      </c>
      <c r="AH64" s="2">
        <f>IF(B18-B25&gt;5,1,IF(B18-B25&lt;=2,0,(B18-B25-2)/3))</f>
        <v>1</v>
      </c>
      <c r="AI64" s="2">
        <f t="shared" ref="AI64:AT64" si="132">IF(C18-C25&gt;5,1,IF(C18-C25&lt;=2,0,(C18-C25-2)/3))</f>
        <v>1</v>
      </c>
      <c r="AJ64" s="2">
        <f t="shared" si="132"/>
        <v>1</v>
      </c>
      <c r="AK64" s="2">
        <f t="shared" si="132"/>
        <v>0</v>
      </c>
      <c r="AL64" s="2">
        <f t="shared" si="132"/>
        <v>0</v>
      </c>
      <c r="AM64" s="2">
        <f t="shared" si="132"/>
        <v>0</v>
      </c>
      <c r="AN64" s="2">
        <f t="shared" si="132"/>
        <v>0</v>
      </c>
      <c r="AO64" s="2">
        <f t="shared" si="132"/>
        <v>1</v>
      </c>
      <c r="AP64" s="2">
        <f t="shared" si="132"/>
        <v>0.33333333333333331</v>
      </c>
      <c r="AQ64" s="2">
        <f t="shared" si="132"/>
        <v>0</v>
      </c>
      <c r="AR64" s="2">
        <f t="shared" si="132"/>
        <v>0.66666666666666663</v>
      </c>
      <c r="AS64" s="2">
        <f t="shared" si="132"/>
        <v>1</v>
      </c>
      <c r="AT64" s="2">
        <f t="shared" si="132"/>
        <v>1</v>
      </c>
      <c r="AU64" s="2">
        <f>SUMPRODUCT(AH64:AT64,B23:N23)</f>
        <v>44</v>
      </c>
      <c r="AV64" t="s">
        <v>2</v>
      </c>
      <c r="AW64">
        <f>AU64-AU69</f>
        <v>-8</v>
      </c>
    </row>
    <row r="65" spans="2:50" x14ac:dyDescent="0.25">
      <c r="B65" s="31">
        <f t="shared" ref="B65:L65" si="133">B40*0.998</f>
        <v>9.98</v>
      </c>
      <c r="C65" s="31">
        <f t="shared" si="133"/>
        <v>11.975999999999999</v>
      </c>
      <c r="D65" s="31">
        <f t="shared" si="133"/>
        <v>3.992</v>
      </c>
      <c r="E65" s="31">
        <f t="shared" si="133"/>
        <v>12.974</v>
      </c>
      <c r="F65" s="31">
        <f t="shared" si="133"/>
        <v>12.974</v>
      </c>
      <c r="G65" s="31">
        <f t="shared" si="133"/>
        <v>7.984</v>
      </c>
      <c r="H65" s="31">
        <f t="shared" si="133"/>
        <v>9.98</v>
      </c>
      <c r="I65" s="31">
        <f t="shared" si="133"/>
        <v>3.992</v>
      </c>
      <c r="J65" s="31">
        <f t="shared" si="133"/>
        <v>3.992</v>
      </c>
      <c r="K65" s="31">
        <f t="shared" si="133"/>
        <v>7.984</v>
      </c>
      <c r="L65" s="31">
        <f t="shared" si="133"/>
        <v>3.992</v>
      </c>
      <c r="M65" s="31">
        <f>M40*0.998</f>
        <v>7.984</v>
      </c>
      <c r="N65" s="34">
        <v>2.2000000000000002</v>
      </c>
      <c r="O65" s="31">
        <f t="shared" si="89"/>
        <v>100.004</v>
      </c>
      <c r="P65" s="2">
        <f t="shared" ref="P65:AA65" si="134">IF(B8-B26&gt;5,1,IF(B8-B26&lt;=2,0,(B8-B26-2)/3))</f>
        <v>1</v>
      </c>
      <c r="Q65" s="2">
        <f t="shared" si="134"/>
        <v>1</v>
      </c>
      <c r="R65" s="2">
        <f t="shared" si="134"/>
        <v>1</v>
      </c>
      <c r="S65" s="2">
        <f t="shared" si="134"/>
        <v>1</v>
      </c>
      <c r="T65" s="2">
        <f t="shared" si="134"/>
        <v>1</v>
      </c>
      <c r="U65" s="2">
        <f t="shared" si="134"/>
        <v>0</v>
      </c>
      <c r="V65" s="2">
        <f t="shared" si="134"/>
        <v>0</v>
      </c>
      <c r="W65" s="2">
        <f t="shared" si="134"/>
        <v>0</v>
      </c>
      <c r="X65" s="2">
        <f t="shared" si="134"/>
        <v>0</v>
      </c>
      <c r="Y65" s="2">
        <f t="shared" si="134"/>
        <v>0</v>
      </c>
      <c r="Z65" s="2">
        <f t="shared" si="134"/>
        <v>1</v>
      </c>
      <c r="AA65" s="2">
        <f t="shared" si="134"/>
        <v>1</v>
      </c>
      <c r="AB65" s="2">
        <f>IF(N8-N26&gt;20,1,IF(N8-N26&lt;=10,0,(N8-N26-10)/10))</f>
        <v>0</v>
      </c>
      <c r="AC65" s="6">
        <f>SUMPRODUCT(B23:N23,P65:AB65)</f>
        <v>64</v>
      </c>
      <c r="AD65" t="s">
        <v>3</v>
      </c>
      <c r="AE65">
        <f>AC65-AC70</f>
        <v>30</v>
      </c>
      <c r="AH65" s="2">
        <f>IF(B18-B26&gt;5,1,IF(B18-B26&lt;=2,0,(B18-B26-2)/3))</f>
        <v>1</v>
      </c>
      <c r="AI65" s="2">
        <f t="shared" ref="AI65:AT65" si="135">IF(C18-C26&gt;5,1,IF(C18-C26&lt;=2,0,(C18-C26-2)/3))</f>
        <v>1</v>
      </c>
      <c r="AJ65" s="2">
        <f t="shared" si="135"/>
        <v>1</v>
      </c>
      <c r="AK65" s="2">
        <f t="shared" si="135"/>
        <v>1</v>
      </c>
      <c r="AL65" s="2">
        <f t="shared" si="135"/>
        <v>1</v>
      </c>
      <c r="AM65" s="2">
        <f t="shared" si="135"/>
        <v>0</v>
      </c>
      <c r="AN65" s="2">
        <f t="shared" si="135"/>
        <v>0</v>
      </c>
      <c r="AO65" s="2">
        <f t="shared" si="135"/>
        <v>0</v>
      </c>
      <c r="AP65" s="2">
        <f t="shared" si="135"/>
        <v>0</v>
      </c>
      <c r="AQ65" s="2">
        <f t="shared" si="135"/>
        <v>0</v>
      </c>
      <c r="AR65" s="2">
        <f t="shared" si="135"/>
        <v>0.66666666666666663</v>
      </c>
      <c r="AS65" s="2">
        <f t="shared" si="135"/>
        <v>1</v>
      </c>
      <c r="AT65" s="2">
        <f t="shared" si="135"/>
        <v>1</v>
      </c>
      <c r="AU65" s="2">
        <f>SUMPRODUCT(AH65:AT65,B23:N23)</f>
        <v>64.666666666666657</v>
      </c>
      <c r="AV65" t="s">
        <v>3</v>
      </c>
      <c r="AW65">
        <f>AU65-AU70</f>
        <v>-35.333333333333343</v>
      </c>
    </row>
    <row r="66" spans="2:50" x14ac:dyDescent="0.25">
      <c r="B66" s="31">
        <f t="shared" ref="B66:L66" si="136">B40*1.0021</f>
        <v>10.021000000000001</v>
      </c>
      <c r="C66" s="31">
        <f t="shared" si="136"/>
        <v>12.0252</v>
      </c>
      <c r="D66" s="31">
        <f t="shared" si="136"/>
        <v>4.0084</v>
      </c>
      <c r="E66" s="31">
        <f t="shared" si="136"/>
        <v>13.0273</v>
      </c>
      <c r="F66" s="31">
        <f t="shared" si="136"/>
        <v>13.0273</v>
      </c>
      <c r="G66" s="31">
        <f t="shared" si="136"/>
        <v>8.0167999999999999</v>
      </c>
      <c r="H66" s="31">
        <f t="shared" si="136"/>
        <v>10.021000000000001</v>
      </c>
      <c r="I66" s="31">
        <f t="shared" si="136"/>
        <v>4.0084</v>
      </c>
      <c r="J66" s="31">
        <f t="shared" si="136"/>
        <v>4.0084</v>
      </c>
      <c r="K66" s="31">
        <f t="shared" si="136"/>
        <v>8.0167999999999999</v>
      </c>
      <c r="L66" s="31">
        <f t="shared" si="136"/>
        <v>4.0084</v>
      </c>
      <c r="M66" s="31">
        <f>M40*1.0021</f>
        <v>8.0167999999999999</v>
      </c>
      <c r="N66" s="34">
        <v>1.8</v>
      </c>
      <c r="O66" s="31">
        <f t="shared" si="89"/>
        <v>100.00579999999999</v>
      </c>
      <c r="P66" s="2">
        <f t="shared" ref="P66:AA66" si="137">IF(B8-B27&gt;5,1,IF(B8-B27&lt;=2,0,(B8-B27-2)/3))</f>
        <v>1</v>
      </c>
      <c r="Q66" s="2">
        <f t="shared" si="137"/>
        <v>1</v>
      </c>
      <c r="R66" s="2">
        <f t="shared" si="137"/>
        <v>1</v>
      </c>
      <c r="S66" s="2">
        <f t="shared" si="137"/>
        <v>1</v>
      </c>
      <c r="T66" s="2">
        <f t="shared" si="137"/>
        <v>1</v>
      </c>
      <c r="U66" s="2">
        <f t="shared" si="137"/>
        <v>1</v>
      </c>
      <c r="V66" s="2">
        <f t="shared" si="137"/>
        <v>0</v>
      </c>
      <c r="W66" s="2">
        <f t="shared" si="137"/>
        <v>0.66666666666666663</v>
      </c>
      <c r="X66" s="2">
        <f t="shared" si="137"/>
        <v>0</v>
      </c>
      <c r="Y66" s="2">
        <f t="shared" si="137"/>
        <v>0</v>
      </c>
      <c r="Z66" s="2">
        <f t="shared" si="137"/>
        <v>0</v>
      </c>
      <c r="AA66" s="2">
        <f t="shared" si="137"/>
        <v>0</v>
      </c>
      <c r="AB66" s="2">
        <f>IF(N8-N27&gt;20,1,IF(N8-N27&lt;=10,0,(N8-N27-10)/10))</f>
        <v>0</v>
      </c>
      <c r="AC66" s="6">
        <f>SUMPRODUCT(P66:AB66,B23:N23)</f>
        <v>62.666666666666664</v>
      </c>
      <c r="AD66" t="s">
        <v>4</v>
      </c>
      <c r="AE66">
        <f>AC66-AC71</f>
        <v>26.666666666666664</v>
      </c>
      <c r="AH66" s="2">
        <f>IF(B18-B27&gt;5,1,IF(B18-B27&lt;=2,0,(B18-B27-2)/3))</f>
        <v>1</v>
      </c>
      <c r="AI66" s="2">
        <f t="shared" ref="AI66:AT66" si="138">IF(C18-C27&gt;5,1,IF(C18-C27&lt;=2,0,(C18-C27-2)/3))</f>
        <v>1</v>
      </c>
      <c r="AJ66" s="2">
        <f t="shared" si="138"/>
        <v>1</v>
      </c>
      <c r="AK66" s="2">
        <f t="shared" si="138"/>
        <v>1</v>
      </c>
      <c r="AL66" s="2">
        <f t="shared" si="138"/>
        <v>1</v>
      </c>
      <c r="AM66" s="2">
        <f t="shared" si="138"/>
        <v>0</v>
      </c>
      <c r="AN66" s="2">
        <f t="shared" si="138"/>
        <v>0</v>
      </c>
      <c r="AO66" s="2">
        <f t="shared" si="138"/>
        <v>1</v>
      </c>
      <c r="AP66" s="2">
        <f t="shared" si="138"/>
        <v>0</v>
      </c>
      <c r="AQ66" s="2">
        <f t="shared" si="138"/>
        <v>0</v>
      </c>
      <c r="AR66" s="2">
        <f t="shared" si="138"/>
        <v>0</v>
      </c>
      <c r="AS66" s="2">
        <f t="shared" si="138"/>
        <v>0</v>
      </c>
      <c r="AT66" s="2">
        <f t="shared" si="138"/>
        <v>0</v>
      </c>
      <c r="AU66" s="2">
        <f>SUMPRODUCT(AH66:AT66,B23:N23)</f>
        <v>56</v>
      </c>
      <c r="AV66" t="s">
        <v>3</v>
      </c>
      <c r="AW66">
        <f>AU66-AU71</f>
        <v>23.333333333333336</v>
      </c>
    </row>
    <row r="67" spans="2:50" x14ac:dyDescent="0.25">
      <c r="B67" s="35">
        <v>75</v>
      </c>
      <c r="C67" s="35">
        <v>70</v>
      </c>
      <c r="D67" s="35">
        <v>75</v>
      </c>
      <c r="E67" s="35">
        <v>60</v>
      </c>
      <c r="F67" s="35">
        <v>55</v>
      </c>
      <c r="G67" s="35">
        <v>20</v>
      </c>
      <c r="H67" s="35">
        <v>25</v>
      </c>
      <c r="I67" s="35">
        <v>35</v>
      </c>
      <c r="J67" s="35">
        <v>20</v>
      </c>
      <c r="K67" s="35">
        <v>15</v>
      </c>
      <c r="L67" s="35">
        <v>15</v>
      </c>
      <c r="M67" s="35">
        <v>10</v>
      </c>
      <c r="N67" s="35">
        <v>20</v>
      </c>
      <c r="P67" t="s">
        <v>35</v>
      </c>
      <c r="AC67" s="6"/>
      <c r="AH67" t="s">
        <v>35</v>
      </c>
    </row>
    <row r="68" spans="2:50" x14ac:dyDescent="0.25">
      <c r="B68" s="35">
        <v>15</v>
      </c>
      <c r="C68" s="35">
        <v>10</v>
      </c>
      <c r="D68" s="35">
        <v>20</v>
      </c>
      <c r="E68" s="35">
        <v>75</v>
      </c>
      <c r="F68" s="35">
        <v>70</v>
      </c>
      <c r="G68" s="35">
        <v>75</v>
      </c>
      <c r="H68" s="35">
        <v>60</v>
      </c>
      <c r="I68" s="35">
        <v>30</v>
      </c>
      <c r="J68" s="35">
        <v>25</v>
      </c>
      <c r="K68" s="35">
        <v>35</v>
      </c>
      <c r="L68" s="35">
        <v>15</v>
      </c>
      <c r="M68" s="35">
        <v>10</v>
      </c>
      <c r="N68" s="35">
        <v>20</v>
      </c>
      <c r="P68" s="2">
        <f>IF(B24-B8&gt;5,1,IF(B24-B8&lt;=2,0,(B24-B8-2)/3))</f>
        <v>0</v>
      </c>
      <c r="Q68" s="2">
        <f t="shared" ref="Q68:AB68" si="139">IF(C24-C8&gt;5,1,IF(C24-C8&lt;=2,0,(C24-C8-2)/3))</f>
        <v>0</v>
      </c>
      <c r="R68" s="2">
        <f t="shared" si="139"/>
        <v>0</v>
      </c>
      <c r="S68" s="2">
        <f t="shared" si="139"/>
        <v>0</v>
      </c>
      <c r="T68" s="2">
        <f t="shared" si="139"/>
        <v>0</v>
      </c>
      <c r="U68" s="2">
        <f t="shared" si="139"/>
        <v>0</v>
      </c>
      <c r="V68" s="2">
        <f t="shared" si="139"/>
        <v>0</v>
      </c>
      <c r="W68" s="2">
        <f t="shared" si="139"/>
        <v>0</v>
      </c>
      <c r="X68" s="2">
        <f t="shared" si="139"/>
        <v>0</v>
      </c>
      <c r="Y68" s="2">
        <f t="shared" si="139"/>
        <v>0</v>
      </c>
      <c r="Z68" s="2">
        <f t="shared" si="139"/>
        <v>0</v>
      </c>
      <c r="AA68" s="2">
        <f t="shared" si="139"/>
        <v>0</v>
      </c>
      <c r="AB68" s="2">
        <f t="shared" si="139"/>
        <v>0</v>
      </c>
      <c r="AC68" s="6">
        <f>SUMPRODUCT(P68:AB68,$B23:$N23)</f>
        <v>0</v>
      </c>
      <c r="AH68" s="2">
        <f>IF(B24-B18&gt;5,1,IF(B24-B18&lt;=2,0,(B24-B18-2)/3))</f>
        <v>0</v>
      </c>
      <c r="AI68" s="2">
        <f t="shared" ref="AI68:AT68" si="140">IF(C24-C18&gt;5,1,IF(C24-C18&lt;=2,0,(C24-C18-2)/3))</f>
        <v>0</v>
      </c>
      <c r="AJ68" s="2">
        <f t="shared" si="140"/>
        <v>0</v>
      </c>
      <c r="AK68" s="2">
        <f t="shared" si="140"/>
        <v>0</v>
      </c>
      <c r="AL68" s="2">
        <f t="shared" si="140"/>
        <v>0</v>
      </c>
      <c r="AM68" s="2">
        <f t="shared" si="140"/>
        <v>0</v>
      </c>
      <c r="AN68" s="2">
        <f t="shared" si="140"/>
        <v>0</v>
      </c>
      <c r="AO68" s="2">
        <f t="shared" si="140"/>
        <v>0</v>
      </c>
      <c r="AP68" s="2">
        <f t="shared" si="140"/>
        <v>0</v>
      </c>
      <c r="AQ68" s="2">
        <f t="shared" si="140"/>
        <v>0</v>
      </c>
      <c r="AR68" s="2">
        <f t="shared" si="140"/>
        <v>0</v>
      </c>
      <c r="AS68" s="2">
        <f t="shared" si="140"/>
        <v>0</v>
      </c>
      <c r="AT68" s="2">
        <f t="shared" si="140"/>
        <v>0</v>
      </c>
      <c r="AU68" s="2">
        <f>SUMPRODUCT(AH68:AT68,B23:N23)</f>
        <v>0</v>
      </c>
    </row>
    <row r="69" spans="2:50" x14ac:dyDescent="0.25">
      <c r="B69" s="35">
        <v>15</v>
      </c>
      <c r="C69" s="35">
        <v>10</v>
      </c>
      <c r="D69" s="35">
        <v>20</v>
      </c>
      <c r="E69" s="35">
        <v>45</v>
      </c>
      <c r="F69" s="35">
        <v>45</v>
      </c>
      <c r="G69" s="35">
        <v>40</v>
      </c>
      <c r="H69" s="35">
        <v>75</v>
      </c>
      <c r="I69" s="35">
        <v>70</v>
      </c>
      <c r="J69" s="35">
        <v>75</v>
      </c>
      <c r="K69" s="35">
        <v>60</v>
      </c>
      <c r="L69" s="35">
        <v>15</v>
      </c>
      <c r="M69" s="35">
        <v>10</v>
      </c>
      <c r="N69" s="35">
        <v>20</v>
      </c>
      <c r="P69" s="2">
        <f>IF(B25-B8&gt;5,1,IF(B25-B8&lt;=2,0,(B25-B8-2)/3))</f>
        <v>0</v>
      </c>
      <c r="Q69" s="2">
        <f t="shared" ref="Q69:AB69" si="141">IF(C25-C8&gt;5,1,IF(C25-C8&lt;=2,0,(C25-C8-2)/3))</f>
        <v>0</v>
      </c>
      <c r="R69" s="2">
        <f t="shared" si="141"/>
        <v>0</v>
      </c>
      <c r="S69" s="2">
        <f t="shared" si="141"/>
        <v>1</v>
      </c>
      <c r="T69" s="2">
        <f t="shared" si="141"/>
        <v>1</v>
      </c>
      <c r="U69" s="2">
        <f t="shared" si="141"/>
        <v>1</v>
      </c>
      <c r="V69" s="2">
        <f t="shared" si="141"/>
        <v>1</v>
      </c>
      <c r="W69" s="2">
        <f t="shared" si="141"/>
        <v>0</v>
      </c>
      <c r="X69" s="2">
        <f t="shared" si="141"/>
        <v>0.33333333333333331</v>
      </c>
      <c r="Y69" s="2">
        <f t="shared" si="141"/>
        <v>1</v>
      </c>
      <c r="Z69" s="2">
        <f t="shared" si="141"/>
        <v>0</v>
      </c>
      <c r="AA69" s="2">
        <f t="shared" si="141"/>
        <v>0</v>
      </c>
      <c r="AB69" s="2">
        <f t="shared" si="141"/>
        <v>0</v>
      </c>
      <c r="AC69" s="6">
        <f>SUMPRODUCT(P69:AB69,$B23:$N23)</f>
        <v>53.333333333333336</v>
      </c>
      <c r="AH69" s="2">
        <f>IF(B25-B18&gt;5,1,IF(B25-B18&lt;=2,0,(B25-B18-2)/3))</f>
        <v>0</v>
      </c>
      <c r="AI69" s="2">
        <f t="shared" ref="AI69:AT69" si="142">IF(C25-C18&gt;5,1,IF(C25-C18&lt;=2,0,(C25-C18-2)/3))</f>
        <v>0</v>
      </c>
      <c r="AJ69" s="2">
        <f t="shared" si="142"/>
        <v>0</v>
      </c>
      <c r="AK69" s="2">
        <f t="shared" si="142"/>
        <v>1</v>
      </c>
      <c r="AL69" s="2">
        <f t="shared" si="142"/>
        <v>1</v>
      </c>
      <c r="AM69" s="2">
        <f t="shared" si="142"/>
        <v>1</v>
      </c>
      <c r="AN69" s="2">
        <f t="shared" si="142"/>
        <v>1</v>
      </c>
      <c r="AO69" s="2">
        <f t="shared" si="142"/>
        <v>0</v>
      </c>
      <c r="AP69" s="2">
        <f t="shared" si="142"/>
        <v>0</v>
      </c>
      <c r="AQ69" s="2">
        <f t="shared" si="142"/>
        <v>1</v>
      </c>
      <c r="AR69" s="2">
        <f t="shared" si="142"/>
        <v>0</v>
      </c>
      <c r="AS69" s="2">
        <f t="shared" si="142"/>
        <v>0</v>
      </c>
      <c r="AT69" s="2">
        <f t="shared" si="142"/>
        <v>0</v>
      </c>
      <c r="AU69" s="2">
        <f>SUMPRODUCT(AH69:AT69,B23:N23)</f>
        <v>52</v>
      </c>
    </row>
    <row r="70" spans="2:50" x14ac:dyDescent="0.25">
      <c r="B70" s="35">
        <v>55</v>
      </c>
      <c r="C70" s="35">
        <v>10</v>
      </c>
      <c r="D70" s="35">
        <v>20</v>
      </c>
      <c r="E70" s="35">
        <v>15</v>
      </c>
      <c r="F70" s="35">
        <v>10</v>
      </c>
      <c r="G70" s="35">
        <v>20</v>
      </c>
      <c r="H70" s="35">
        <v>35</v>
      </c>
      <c r="I70" s="35">
        <v>30</v>
      </c>
      <c r="J70" s="35">
        <v>40</v>
      </c>
      <c r="K70" s="35">
        <v>70</v>
      </c>
      <c r="L70" s="35">
        <v>75</v>
      </c>
      <c r="M70" s="35">
        <v>60</v>
      </c>
      <c r="N70" s="35">
        <v>55</v>
      </c>
      <c r="P70" s="2">
        <f>IF(B26-B8&gt;5,1,IF(B26-B8&lt;=2,0,(B26-B8-2)/3))</f>
        <v>0</v>
      </c>
      <c r="Q70" s="2">
        <f t="shared" ref="Q70:AB70" si="143">IF(C26-C8&gt;5,1,IF(C26-C8&lt;=2,0,(C26-C8-2)/3))</f>
        <v>0</v>
      </c>
      <c r="R70" s="2">
        <f t="shared" si="143"/>
        <v>0</v>
      </c>
      <c r="S70" s="2">
        <f t="shared" si="143"/>
        <v>0</v>
      </c>
      <c r="T70" s="2">
        <f t="shared" si="143"/>
        <v>0</v>
      </c>
      <c r="U70" s="2">
        <f t="shared" si="143"/>
        <v>1</v>
      </c>
      <c r="V70" s="2">
        <f t="shared" si="143"/>
        <v>1</v>
      </c>
      <c r="W70" s="2">
        <f t="shared" si="143"/>
        <v>1</v>
      </c>
      <c r="X70" s="2">
        <f t="shared" si="143"/>
        <v>1</v>
      </c>
      <c r="Y70" s="2">
        <f t="shared" si="143"/>
        <v>1</v>
      </c>
      <c r="Z70" s="2">
        <f t="shared" si="143"/>
        <v>0</v>
      </c>
      <c r="AA70" s="2">
        <f t="shared" si="143"/>
        <v>0</v>
      </c>
      <c r="AB70" s="2">
        <f t="shared" si="143"/>
        <v>0</v>
      </c>
      <c r="AC70" s="6">
        <f>SUMPRODUCT(P70:AB70,$B23:$N23)</f>
        <v>34</v>
      </c>
      <c r="AH70" s="2">
        <f>IF(B26-B18,1,IF(B26-B18&lt;=2,0,(B26-B18-2)/3))</f>
        <v>1</v>
      </c>
      <c r="AI70" s="2">
        <f t="shared" ref="AI70:AT70" si="144">IF(C26-C18,1,IF(C26-C18&lt;=2,0,(C26-C18-2)/3))</f>
        <v>1</v>
      </c>
      <c r="AJ70" s="2">
        <f t="shared" si="144"/>
        <v>1</v>
      </c>
      <c r="AK70" s="2">
        <f t="shared" si="144"/>
        <v>1</v>
      </c>
      <c r="AL70" s="2">
        <f t="shared" si="144"/>
        <v>1</v>
      </c>
      <c r="AM70" s="2">
        <f t="shared" si="144"/>
        <v>1</v>
      </c>
      <c r="AN70" s="2">
        <f t="shared" si="144"/>
        <v>1</v>
      </c>
      <c r="AO70" s="2">
        <f t="shared" si="144"/>
        <v>1</v>
      </c>
      <c r="AP70" s="2">
        <f t="shared" si="144"/>
        <v>1</v>
      </c>
      <c r="AQ70" s="2">
        <f t="shared" si="144"/>
        <v>1</v>
      </c>
      <c r="AR70" s="2">
        <f t="shared" si="144"/>
        <v>1</v>
      </c>
      <c r="AS70" s="2">
        <f t="shared" si="144"/>
        <v>1</v>
      </c>
      <c r="AT70" s="2">
        <f t="shared" si="144"/>
        <v>1</v>
      </c>
      <c r="AU70" s="2">
        <f>SUMPRODUCT(AH70:AT70,B23:N23)</f>
        <v>100</v>
      </c>
    </row>
    <row r="71" spans="2:50" x14ac:dyDescent="0.25">
      <c r="B71" s="34">
        <f>B67*1.1</f>
        <v>82.5</v>
      </c>
      <c r="C71" s="31">
        <f>C67</f>
        <v>70</v>
      </c>
      <c r="D71" s="31">
        <f t="shared" ref="D71:N71" si="145">D67</f>
        <v>75</v>
      </c>
      <c r="E71" s="31">
        <f t="shared" si="145"/>
        <v>60</v>
      </c>
      <c r="F71" s="31">
        <f t="shared" si="145"/>
        <v>55</v>
      </c>
      <c r="G71" s="31">
        <f t="shared" si="145"/>
        <v>20</v>
      </c>
      <c r="H71" s="31">
        <f t="shared" si="145"/>
        <v>25</v>
      </c>
      <c r="I71" s="31">
        <f t="shared" si="145"/>
        <v>35</v>
      </c>
      <c r="J71" s="31">
        <f t="shared" si="145"/>
        <v>20</v>
      </c>
      <c r="K71" s="31">
        <f t="shared" si="145"/>
        <v>15</v>
      </c>
      <c r="L71" s="31">
        <f t="shared" si="145"/>
        <v>15</v>
      </c>
      <c r="M71" s="31">
        <f t="shared" si="145"/>
        <v>10</v>
      </c>
      <c r="N71" s="31">
        <f t="shared" si="145"/>
        <v>20</v>
      </c>
      <c r="P71" s="2">
        <f>IF(B27-B8&gt;5,1,IF(B27-B8&lt;=2,0,(B27-B8-2)/3))</f>
        <v>0</v>
      </c>
      <c r="Q71" s="2">
        <f t="shared" ref="Q71:AB71" si="146">IF(C27-C8&gt;5,1,IF(C27-C8&lt;=2,0,(C27-C8-2)/3))</f>
        <v>0</v>
      </c>
      <c r="R71" s="2">
        <f t="shared" si="146"/>
        <v>0</v>
      </c>
      <c r="S71" s="2">
        <f t="shared" si="146"/>
        <v>0</v>
      </c>
      <c r="T71" s="2">
        <f t="shared" si="146"/>
        <v>0</v>
      </c>
      <c r="U71" s="2">
        <f t="shared" si="146"/>
        <v>0</v>
      </c>
      <c r="V71" s="2">
        <f t="shared" si="146"/>
        <v>1</v>
      </c>
      <c r="W71" s="2">
        <f t="shared" si="146"/>
        <v>0</v>
      </c>
      <c r="X71" s="2">
        <f t="shared" si="146"/>
        <v>1</v>
      </c>
      <c r="Y71" s="2">
        <f t="shared" si="146"/>
        <v>1</v>
      </c>
      <c r="Z71" s="2">
        <f t="shared" si="146"/>
        <v>1</v>
      </c>
      <c r="AA71" s="2">
        <f t="shared" si="146"/>
        <v>1</v>
      </c>
      <c r="AB71" s="2">
        <f t="shared" si="146"/>
        <v>1</v>
      </c>
      <c r="AC71" s="6">
        <f>SUMPRODUCT(P71:AB71,$B23:$N23)</f>
        <v>36</v>
      </c>
      <c r="AH71" s="2">
        <f>IF(B27-B18&gt;5,1,IF(B27-B18&lt;=2,0,(B27-B18-2)/3))</f>
        <v>0</v>
      </c>
      <c r="AI71" s="2">
        <f t="shared" ref="AI71:AT71" si="147">IF(C27-C18&gt;5,1,IF(C27-C18&lt;=2,0,(C27-C18-2)/3))</f>
        <v>0</v>
      </c>
      <c r="AJ71" s="2">
        <f t="shared" si="147"/>
        <v>0</v>
      </c>
      <c r="AK71" s="2">
        <f t="shared" si="147"/>
        <v>0</v>
      </c>
      <c r="AL71" s="2">
        <f t="shared" si="147"/>
        <v>0</v>
      </c>
      <c r="AM71" s="2">
        <f t="shared" si="147"/>
        <v>0</v>
      </c>
      <c r="AN71" s="2">
        <f t="shared" si="147"/>
        <v>0.66666666666666663</v>
      </c>
      <c r="AO71" s="2">
        <f t="shared" si="147"/>
        <v>0</v>
      </c>
      <c r="AP71" s="2">
        <f t="shared" si="147"/>
        <v>1</v>
      </c>
      <c r="AQ71" s="2">
        <f t="shared" si="147"/>
        <v>1</v>
      </c>
      <c r="AR71" s="2">
        <f t="shared" si="147"/>
        <v>1</v>
      </c>
      <c r="AS71" s="2">
        <f t="shared" si="147"/>
        <v>1</v>
      </c>
      <c r="AT71" s="2">
        <f t="shared" si="147"/>
        <v>1</v>
      </c>
      <c r="AU71" s="2">
        <f>SUMPRODUCT(AH71:AT71,B23:N23)</f>
        <v>32.666666666666664</v>
      </c>
    </row>
    <row r="72" spans="2:50" x14ac:dyDescent="0.25">
      <c r="B72" s="34">
        <f>B67*0.9</f>
        <v>67.5</v>
      </c>
      <c r="C72" s="31">
        <f>C67</f>
        <v>70</v>
      </c>
      <c r="D72" s="31">
        <f t="shared" ref="D72:N72" si="148">D67</f>
        <v>75</v>
      </c>
      <c r="E72" s="31">
        <f t="shared" si="148"/>
        <v>60</v>
      </c>
      <c r="F72" s="31">
        <f t="shared" si="148"/>
        <v>55</v>
      </c>
      <c r="G72" s="31">
        <f t="shared" si="148"/>
        <v>20</v>
      </c>
      <c r="H72" s="31">
        <f t="shared" si="148"/>
        <v>25</v>
      </c>
      <c r="I72" s="31">
        <f t="shared" si="148"/>
        <v>35</v>
      </c>
      <c r="J72" s="31">
        <f t="shared" si="148"/>
        <v>20</v>
      </c>
      <c r="K72" s="31">
        <f t="shared" si="148"/>
        <v>15</v>
      </c>
      <c r="L72" s="31">
        <f t="shared" si="148"/>
        <v>15</v>
      </c>
      <c r="M72" s="31">
        <f t="shared" si="148"/>
        <v>10</v>
      </c>
      <c r="N72" s="31">
        <f t="shared" si="148"/>
        <v>20</v>
      </c>
      <c r="AC72" s="6"/>
    </row>
    <row r="73" spans="2:50" x14ac:dyDescent="0.25">
      <c r="B73" s="31">
        <f>B67</f>
        <v>75</v>
      </c>
      <c r="C73" s="34">
        <f>C72*1.1</f>
        <v>77</v>
      </c>
      <c r="D73" s="31">
        <f>D72</f>
        <v>75</v>
      </c>
      <c r="E73" s="31">
        <f t="shared" ref="E73:N74" si="149">E72</f>
        <v>60</v>
      </c>
      <c r="F73" s="31">
        <f t="shared" si="149"/>
        <v>55</v>
      </c>
      <c r="G73" s="31">
        <f t="shared" si="149"/>
        <v>20</v>
      </c>
      <c r="H73" s="31">
        <f t="shared" si="149"/>
        <v>25</v>
      </c>
      <c r="I73" s="31">
        <f t="shared" si="149"/>
        <v>35</v>
      </c>
      <c r="J73" s="31">
        <f t="shared" si="149"/>
        <v>20</v>
      </c>
      <c r="K73" s="31">
        <f t="shared" si="149"/>
        <v>15</v>
      </c>
      <c r="L73" s="31">
        <f t="shared" si="149"/>
        <v>15</v>
      </c>
      <c r="M73" s="31">
        <f t="shared" si="149"/>
        <v>10</v>
      </c>
      <c r="N73" s="31">
        <f t="shared" si="149"/>
        <v>20</v>
      </c>
      <c r="AC73" s="6"/>
    </row>
    <row r="74" spans="2:50" x14ac:dyDescent="0.25">
      <c r="B74" s="31">
        <f>B73</f>
        <v>75</v>
      </c>
      <c r="C74" s="34">
        <f>70*0.9</f>
        <v>63</v>
      </c>
      <c r="D74" s="31">
        <f>D73</f>
        <v>75</v>
      </c>
      <c r="E74" s="31">
        <f t="shared" si="149"/>
        <v>60</v>
      </c>
      <c r="F74" s="31">
        <f t="shared" si="149"/>
        <v>55</v>
      </c>
      <c r="G74" s="31">
        <f t="shared" si="149"/>
        <v>20</v>
      </c>
      <c r="H74" s="31">
        <f t="shared" si="149"/>
        <v>25</v>
      </c>
      <c r="I74" s="31">
        <f t="shared" si="149"/>
        <v>35</v>
      </c>
      <c r="J74" s="31">
        <f t="shared" si="149"/>
        <v>20</v>
      </c>
      <c r="K74" s="31">
        <f t="shared" si="149"/>
        <v>15</v>
      </c>
      <c r="L74" s="31">
        <f t="shared" si="149"/>
        <v>15</v>
      </c>
      <c r="M74" s="31">
        <f t="shared" si="149"/>
        <v>10</v>
      </c>
      <c r="N74" s="31">
        <f t="shared" si="149"/>
        <v>20</v>
      </c>
      <c r="P74" t="s">
        <v>32</v>
      </c>
      <c r="AC74" s="6"/>
      <c r="AE74" t="s">
        <v>36</v>
      </c>
      <c r="AH74" t="s">
        <v>32</v>
      </c>
      <c r="AW74" t="s">
        <v>36</v>
      </c>
    </row>
    <row r="75" spans="2:50" x14ac:dyDescent="0.25">
      <c r="B75" s="31">
        <f>B67</f>
        <v>75</v>
      </c>
      <c r="C75" s="31">
        <f>C67</f>
        <v>70</v>
      </c>
      <c r="D75" s="34">
        <f>D71*1.1</f>
        <v>82.5</v>
      </c>
      <c r="E75" s="31">
        <f>E67</f>
        <v>60</v>
      </c>
      <c r="F75" s="31">
        <f t="shared" ref="F75:N75" si="150">F67</f>
        <v>55</v>
      </c>
      <c r="G75" s="31">
        <f t="shared" si="150"/>
        <v>20</v>
      </c>
      <c r="H75" s="31">
        <f t="shared" si="150"/>
        <v>25</v>
      </c>
      <c r="I75" s="31">
        <f t="shared" si="150"/>
        <v>35</v>
      </c>
      <c r="J75" s="31">
        <f t="shared" si="150"/>
        <v>20</v>
      </c>
      <c r="K75" s="31">
        <f t="shared" si="150"/>
        <v>15</v>
      </c>
      <c r="L75" s="31">
        <f t="shared" si="150"/>
        <v>15</v>
      </c>
      <c r="M75" s="31">
        <f t="shared" si="150"/>
        <v>10</v>
      </c>
      <c r="N75" s="31">
        <f t="shared" si="150"/>
        <v>20</v>
      </c>
      <c r="O75" t="s">
        <v>44</v>
      </c>
      <c r="P75" s="2">
        <f>IF(B9-B24&gt;5,1,IF(B9-B24&lt;=2,0,(B9-B24-2)/3))</f>
        <v>0</v>
      </c>
      <c r="Q75" s="2">
        <f t="shared" ref="Q75:AA75" si="151">IF(C9-C24&gt;5,1,IF(C9-C24&lt;=2,0,(C9-C24-2)/3))</f>
        <v>0</v>
      </c>
      <c r="R75" s="2">
        <f t="shared" si="151"/>
        <v>0</v>
      </c>
      <c r="S75" s="2">
        <f t="shared" si="151"/>
        <v>0</v>
      </c>
      <c r="T75" s="2">
        <f t="shared" si="151"/>
        <v>0</v>
      </c>
      <c r="U75" s="2">
        <f t="shared" si="151"/>
        <v>0</v>
      </c>
      <c r="V75" s="2">
        <f t="shared" si="151"/>
        <v>1</v>
      </c>
      <c r="W75" s="2">
        <f t="shared" si="151"/>
        <v>1</v>
      </c>
      <c r="X75" s="2">
        <f t="shared" si="151"/>
        <v>1</v>
      </c>
      <c r="Y75" s="2">
        <f t="shared" si="151"/>
        <v>1</v>
      </c>
      <c r="Z75" s="2">
        <f t="shared" si="151"/>
        <v>1</v>
      </c>
      <c r="AA75" s="2">
        <f t="shared" si="151"/>
        <v>1</v>
      </c>
      <c r="AB75" s="2">
        <f>IF(N9-N24&gt;20,1,IF(N9-N24&lt;=10,0,(N9-N24-10)/10))</f>
        <v>1</v>
      </c>
      <c r="AC75" s="6">
        <f>SUMPRODUCT(P75:AB75,B23:N23)</f>
        <v>40</v>
      </c>
      <c r="AD75" t="s">
        <v>1</v>
      </c>
      <c r="AE75">
        <f>AC75-AC80</f>
        <v>-12</v>
      </c>
      <c r="AF75">
        <f>LARGE(AE75:AE78,1)</f>
        <v>24</v>
      </c>
      <c r="AH75" s="2">
        <f>IF(B19-B24&gt;5,1,IF(B19-B24&lt;=2,0,(B19-B24-2)/3))</f>
        <v>0</v>
      </c>
      <c r="AI75" s="2">
        <f t="shared" ref="AI75:AT75" si="152">IF(C19-C24&gt;5,1,IF(C19-C24&lt;=2,0,(C19-C24-2)/3))</f>
        <v>0</v>
      </c>
      <c r="AJ75" s="2">
        <f t="shared" si="152"/>
        <v>0</v>
      </c>
      <c r="AK75" s="2">
        <f t="shared" si="152"/>
        <v>1</v>
      </c>
      <c r="AL75" s="2">
        <f t="shared" si="152"/>
        <v>1</v>
      </c>
      <c r="AM75" s="2">
        <f t="shared" si="152"/>
        <v>1</v>
      </c>
      <c r="AN75" s="2">
        <f t="shared" si="152"/>
        <v>1</v>
      </c>
      <c r="AO75" s="2">
        <f t="shared" si="152"/>
        <v>1</v>
      </c>
      <c r="AP75" s="2">
        <f t="shared" si="152"/>
        <v>1</v>
      </c>
      <c r="AQ75" s="2">
        <f t="shared" si="152"/>
        <v>1</v>
      </c>
      <c r="AR75" s="2">
        <f t="shared" si="152"/>
        <v>1</v>
      </c>
      <c r="AS75" s="2">
        <f t="shared" si="152"/>
        <v>1</v>
      </c>
      <c r="AT75" s="2">
        <f t="shared" si="152"/>
        <v>1</v>
      </c>
      <c r="AU75" s="2">
        <f>SUMPRODUCT(AH75:AT75,B23:N23)</f>
        <v>74</v>
      </c>
      <c r="AV75" t="s">
        <v>1</v>
      </c>
      <c r="AW75">
        <f>AU75-AU80</f>
        <v>48</v>
      </c>
      <c r="AX75">
        <f>LARGE(AW75:AW78,1)</f>
        <v>96</v>
      </c>
    </row>
    <row r="76" spans="2:50" x14ac:dyDescent="0.25">
      <c r="B76" s="31">
        <f>B67</f>
        <v>75</v>
      </c>
      <c r="C76" s="31">
        <f>C67</f>
        <v>70</v>
      </c>
      <c r="D76" s="34">
        <f>D71*0.9</f>
        <v>67.5</v>
      </c>
      <c r="E76" s="31">
        <f>E75</f>
        <v>60</v>
      </c>
      <c r="F76" s="31">
        <f t="shared" ref="F76:N76" si="153">F75</f>
        <v>55</v>
      </c>
      <c r="G76" s="31">
        <f t="shared" si="153"/>
        <v>20</v>
      </c>
      <c r="H76" s="31">
        <f t="shared" si="153"/>
        <v>25</v>
      </c>
      <c r="I76" s="31">
        <f t="shared" si="153"/>
        <v>35</v>
      </c>
      <c r="J76" s="31">
        <f t="shared" si="153"/>
        <v>20</v>
      </c>
      <c r="K76" s="31">
        <f t="shared" si="153"/>
        <v>15</v>
      </c>
      <c r="L76" s="31">
        <f t="shared" si="153"/>
        <v>15</v>
      </c>
      <c r="M76" s="31">
        <f t="shared" si="153"/>
        <v>10</v>
      </c>
      <c r="N76" s="31">
        <f t="shared" si="153"/>
        <v>20</v>
      </c>
      <c r="P76" s="2">
        <f>IF(B9-B25&gt;5,1,IF(B9-B25&lt;=2,0,(B9-B25-2)/3))</f>
        <v>1</v>
      </c>
      <c r="Q76" s="2">
        <f>IF(C9-C25&gt;5,1,IF(C9-C25&lt;=2,0,(C9-C25-2)/3))</f>
        <v>0</v>
      </c>
      <c r="R76" s="2">
        <f t="shared" ref="R76:AB76" si="154">IF(D9-D25&gt;5,1,IF(D9-D25&lt;=2,0,(D9-D25-2)/3))</f>
        <v>1</v>
      </c>
      <c r="S76" s="2">
        <f t="shared" si="154"/>
        <v>0</v>
      </c>
      <c r="T76" s="2">
        <f t="shared" si="154"/>
        <v>0</v>
      </c>
      <c r="U76" s="2">
        <f t="shared" si="154"/>
        <v>0</v>
      </c>
      <c r="V76" s="2">
        <f t="shared" si="154"/>
        <v>0</v>
      </c>
      <c r="W76" s="2">
        <f t="shared" si="154"/>
        <v>1</v>
      </c>
      <c r="X76" s="2">
        <f t="shared" si="154"/>
        <v>1</v>
      </c>
      <c r="Y76" s="2">
        <f t="shared" si="154"/>
        <v>1</v>
      </c>
      <c r="Z76" s="2">
        <f t="shared" si="154"/>
        <v>1</v>
      </c>
      <c r="AA76" s="2">
        <f t="shared" si="154"/>
        <v>1</v>
      </c>
      <c r="AB76" s="2">
        <f t="shared" si="154"/>
        <v>1</v>
      </c>
      <c r="AC76" s="6">
        <f>SUMPRODUCT(P76:AB76,B23:N23)</f>
        <v>44</v>
      </c>
      <c r="AD76" t="s">
        <v>2</v>
      </c>
      <c r="AE76">
        <f>AC76-AC81</f>
        <v>-8</v>
      </c>
      <c r="AG76" t="s">
        <v>55</v>
      </c>
      <c r="AH76" s="2">
        <f>IF(B19-B25&gt;5,1,IF(B19-B25&lt;=2,0,(B19-B25-2)/3))</f>
        <v>1</v>
      </c>
      <c r="AI76" s="2">
        <f t="shared" ref="AI76:AT76" si="155">IF(C19-C25&gt;5,1,IF(C19-C25&lt;=2,0,(C19-C25-2)/3))</f>
        <v>1</v>
      </c>
      <c r="AJ76" s="2">
        <f t="shared" si="155"/>
        <v>0</v>
      </c>
      <c r="AK76" s="2">
        <f t="shared" si="155"/>
        <v>1</v>
      </c>
      <c r="AL76" s="2">
        <f t="shared" si="155"/>
        <v>1</v>
      </c>
      <c r="AM76" s="2">
        <f t="shared" si="155"/>
        <v>1</v>
      </c>
      <c r="AN76" s="2">
        <f t="shared" si="155"/>
        <v>1</v>
      </c>
      <c r="AO76" s="2">
        <f t="shared" si="155"/>
        <v>1</v>
      </c>
      <c r="AP76" s="2">
        <f t="shared" si="155"/>
        <v>1</v>
      </c>
      <c r="AQ76" s="2">
        <f t="shared" si="155"/>
        <v>1</v>
      </c>
      <c r="AR76" s="2">
        <f t="shared" si="155"/>
        <v>1</v>
      </c>
      <c r="AS76" s="2">
        <f t="shared" si="155"/>
        <v>1</v>
      </c>
      <c r="AT76" s="2">
        <f t="shared" si="155"/>
        <v>1</v>
      </c>
      <c r="AU76" s="2">
        <f>SUMPRODUCT(AH76:AT76,B23:N23)</f>
        <v>96</v>
      </c>
      <c r="AV76" s="5" t="s">
        <v>2</v>
      </c>
      <c r="AW76" s="5">
        <f>AU76-AU81</f>
        <v>96</v>
      </c>
    </row>
    <row r="77" spans="2:50" x14ac:dyDescent="0.25">
      <c r="B77" s="31">
        <f>B67</f>
        <v>75</v>
      </c>
      <c r="C77" s="31">
        <f t="shared" ref="C77:D77" si="156">C67</f>
        <v>70</v>
      </c>
      <c r="D77" s="31">
        <f t="shared" si="156"/>
        <v>75</v>
      </c>
      <c r="E77" s="34">
        <f>E76*1.1</f>
        <v>66</v>
      </c>
      <c r="F77" s="31">
        <f>F76</f>
        <v>55</v>
      </c>
      <c r="G77" s="31">
        <f t="shared" ref="G77:N78" si="157">G76</f>
        <v>20</v>
      </c>
      <c r="H77" s="31">
        <f t="shared" si="157"/>
        <v>25</v>
      </c>
      <c r="I77" s="31">
        <f t="shared" si="157"/>
        <v>35</v>
      </c>
      <c r="J77" s="31">
        <f t="shared" si="157"/>
        <v>20</v>
      </c>
      <c r="K77" s="31">
        <f t="shared" si="157"/>
        <v>15</v>
      </c>
      <c r="L77" s="31">
        <f t="shared" si="157"/>
        <v>15</v>
      </c>
      <c r="M77" s="31">
        <f t="shared" si="157"/>
        <v>10</v>
      </c>
      <c r="N77" s="31">
        <f t="shared" si="157"/>
        <v>20</v>
      </c>
      <c r="P77" s="2">
        <f>IF(B9-B26&gt;5,1,IF(B9-B26&lt;=2,0,(B9-B26-2)/3))</f>
        <v>1</v>
      </c>
      <c r="Q77" s="2">
        <f t="shared" ref="Q77:AB77" si="158">IF(C9-C26&gt;5,1,IF(C9-C26&lt;=2,0,(C9-C26-2)/3))</f>
        <v>0</v>
      </c>
      <c r="R77" s="2">
        <f t="shared" si="158"/>
        <v>1</v>
      </c>
      <c r="S77" s="2">
        <f t="shared" si="158"/>
        <v>0</v>
      </c>
      <c r="T77" s="2">
        <f t="shared" si="158"/>
        <v>0</v>
      </c>
      <c r="U77" s="2">
        <f t="shared" si="158"/>
        <v>0</v>
      </c>
      <c r="V77" s="2">
        <f t="shared" si="158"/>
        <v>0</v>
      </c>
      <c r="W77" s="2">
        <f t="shared" si="158"/>
        <v>0</v>
      </c>
      <c r="X77" s="2">
        <f t="shared" si="158"/>
        <v>0</v>
      </c>
      <c r="Y77" s="2">
        <f t="shared" si="158"/>
        <v>0</v>
      </c>
      <c r="Z77" s="2">
        <f t="shared" si="158"/>
        <v>1</v>
      </c>
      <c r="AA77" s="2">
        <f t="shared" si="158"/>
        <v>1</v>
      </c>
      <c r="AB77" s="2">
        <f t="shared" si="158"/>
        <v>1</v>
      </c>
      <c r="AC77" s="6">
        <f>SUMPRODUCT(P77:AB77,B23:N23)</f>
        <v>28</v>
      </c>
      <c r="AD77" t="s">
        <v>3</v>
      </c>
      <c r="AE77">
        <f>AC77-AC82</f>
        <v>-34.666666666666664</v>
      </c>
      <c r="AH77" s="2">
        <f>IF(B19-B26&gt;5,1,IF(B19-B26&lt;=2,0,(B19-B26-2)/3))</f>
        <v>1</v>
      </c>
      <c r="AI77" s="2">
        <f t="shared" ref="AI77:AT77" si="159">IF(C19-C26&gt;5,1,IF(C19-C26&lt;=2,0,(C19-C26-2)/3))</f>
        <v>1</v>
      </c>
      <c r="AJ77" s="2">
        <f t="shared" si="159"/>
        <v>0</v>
      </c>
      <c r="AK77" s="2">
        <f t="shared" si="159"/>
        <v>1</v>
      </c>
      <c r="AL77" s="2">
        <f t="shared" si="159"/>
        <v>1</v>
      </c>
      <c r="AM77" s="2">
        <f t="shared" si="159"/>
        <v>1</v>
      </c>
      <c r="AN77" s="2">
        <f t="shared" si="159"/>
        <v>0</v>
      </c>
      <c r="AO77" s="2">
        <f t="shared" si="159"/>
        <v>0</v>
      </c>
      <c r="AP77" s="2">
        <f t="shared" si="159"/>
        <v>0</v>
      </c>
      <c r="AQ77" s="2">
        <f t="shared" si="159"/>
        <v>0</v>
      </c>
      <c r="AR77" s="2">
        <f t="shared" si="159"/>
        <v>1</v>
      </c>
      <c r="AS77" s="2">
        <f t="shared" si="159"/>
        <v>1</v>
      </c>
      <c r="AT77" s="2">
        <f t="shared" si="159"/>
        <v>1</v>
      </c>
      <c r="AU77" s="2">
        <f>SUMPRODUCT(AH77:AT77,B23:N23)</f>
        <v>70</v>
      </c>
      <c r="AV77" t="s">
        <v>3</v>
      </c>
      <c r="AW77">
        <f>AU77-AU82</f>
        <v>44</v>
      </c>
    </row>
    <row r="78" spans="2:50" x14ac:dyDescent="0.25">
      <c r="B78" s="31">
        <f>B77</f>
        <v>75</v>
      </c>
      <c r="C78" s="31">
        <f t="shared" ref="C78:D78" si="160">C77</f>
        <v>70</v>
      </c>
      <c r="D78" s="31">
        <f t="shared" si="160"/>
        <v>75</v>
      </c>
      <c r="E78" s="34">
        <f>E76*0.9</f>
        <v>54</v>
      </c>
      <c r="F78" s="31">
        <f>F77</f>
        <v>55</v>
      </c>
      <c r="G78" s="31">
        <f t="shared" si="157"/>
        <v>20</v>
      </c>
      <c r="H78" s="31">
        <f t="shared" si="157"/>
        <v>25</v>
      </c>
      <c r="I78" s="31">
        <f t="shared" si="157"/>
        <v>35</v>
      </c>
      <c r="J78" s="31">
        <f t="shared" si="157"/>
        <v>20</v>
      </c>
      <c r="K78" s="31">
        <f t="shared" si="157"/>
        <v>15</v>
      </c>
      <c r="L78" s="31">
        <f t="shared" si="157"/>
        <v>15</v>
      </c>
      <c r="M78" s="31">
        <f t="shared" si="157"/>
        <v>10</v>
      </c>
      <c r="N78" s="31">
        <f t="shared" si="157"/>
        <v>20</v>
      </c>
      <c r="P78" s="2">
        <f>IF(B9-B27&gt;5,1,IF(B9-B27&lt;=2,0,(B9-B27-2)/3))</f>
        <v>0</v>
      </c>
      <c r="Q78" s="2">
        <f t="shared" ref="Q78:AB78" si="161">IF(C9-C27&gt;5,1,IF(C9-C27&lt;=2,0,(C9-C27-2)/3))</f>
        <v>0</v>
      </c>
      <c r="R78" s="2">
        <f t="shared" si="161"/>
        <v>1</v>
      </c>
      <c r="S78" s="2">
        <f t="shared" si="161"/>
        <v>1</v>
      </c>
      <c r="T78" s="2">
        <f t="shared" si="161"/>
        <v>1</v>
      </c>
      <c r="U78" s="2">
        <f t="shared" si="161"/>
        <v>0</v>
      </c>
      <c r="V78" s="2">
        <f t="shared" si="161"/>
        <v>1</v>
      </c>
      <c r="W78" s="2">
        <f t="shared" si="161"/>
        <v>1</v>
      </c>
      <c r="X78" s="2">
        <f t="shared" si="161"/>
        <v>0</v>
      </c>
      <c r="Y78" s="2">
        <f t="shared" si="161"/>
        <v>0</v>
      </c>
      <c r="Z78" s="2">
        <f t="shared" si="161"/>
        <v>0</v>
      </c>
      <c r="AA78" s="2">
        <f t="shared" si="161"/>
        <v>1</v>
      </c>
      <c r="AB78" s="2">
        <f t="shared" si="161"/>
        <v>1</v>
      </c>
      <c r="AC78" s="6">
        <f>SUMPRODUCT(P78:AB78,B23:N23)</f>
        <v>54</v>
      </c>
      <c r="AD78" s="5" t="s">
        <v>4</v>
      </c>
      <c r="AE78" s="5">
        <f>AC78-AC83</f>
        <v>24</v>
      </c>
      <c r="AH78" s="2">
        <f>IF(B19-B27&gt;5,1,IF(B19-B27&lt;=2,0,(B19-B27-2)/3))</f>
        <v>0</v>
      </c>
      <c r="AI78" s="2">
        <f t="shared" ref="AI78:AT78" si="162">IF(C19-C27&gt;5,1,IF(C19-C27&lt;=2,0,(C19-C27-2)/3))</f>
        <v>1</v>
      </c>
      <c r="AJ78" s="2">
        <f t="shared" si="162"/>
        <v>0</v>
      </c>
      <c r="AK78" s="2">
        <f t="shared" si="162"/>
        <v>1</v>
      </c>
      <c r="AL78" s="2">
        <f t="shared" si="162"/>
        <v>1</v>
      </c>
      <c r="AM78" s="2">
        <f t="shared" si="162"/>
        <v>1</v>
      </c>
      <c r="AN78" s="2">
        <f t="shared" si="162"/>
        <v>1</v>
      </c>
      <c r="AO78" s="2">
        <f t="shared" si="162"/>
        <v>1</v>
      </c>
      <c r="AP78" s="2">
        <f t="shared" si="162"/>
        <v>0</v>
      </c>
      <c r="AQ78" s="2">
        <f t="shared" si="162"/>
        <v>0</v>
      </c>
      <c r="AR78" s="2">
        <f t="shared" si="162"/>
        <v>0</v>
      </c>
      <c r="AS78" s="2">
        <f t="shared" si="162"/>
        <v>0</v>
      </c>
      <c r="AT78" s="2">
        <f t="shared" si="162"/>
        <v>0</v>
      </c>
      <c r="AU78" s="2">
        <f>SUMPRODUCT(AH78:AT78,B23:N23)</f>
        <v>60</v>
      </c>
      <c r="AV78" t="s">
        <v>4</v>
      </c>
      <c r="AW78">
        <f>AU78-AU83</f>
        <v>24</v>
      </c>
    </row>
    <row r="79" spans="2:50" x14ac:dyDescent="0.25">
      <c r="B79" s="31">
        <f t="shared" ref="B79:D79" si="163">B67</f>
        <v>75</v>
      </c>
      <c r="C79" s="31">
        <f t="shared" si="163"/>
        <v>70</v>
      </c>
      <c r="D79" s="31">
        <f t="shared" si="163"/>
        <v>75</v>
      </c>
      <c r="E79" s="31">
        <f>E67</f>
        <v>60</v>
      </c>
      <c r="F79" s="34">
        <f>F78*1.1</f>
        <v>60.500000000000007</v>
      </c>
      <c r="G79" s="31">
        <f>G67</f>
        <v>20</v>
      </c>
      <c r="H79" s="31">
        <f t="shared" ref="H79:N79" si="164">H67</f>
        <v>25</v>
      </c>
      <c r="I79" s="31">
        <f t="shared" si="164"/>
        <v>35</v>
      </c>
      <c r="J79" s="31">
        <f t="shared" si="164"/>
        <v>20</v>
      </c>
      <c r="K79" s="31">
        <f t="shared" si="164"/>
        <v>15</v>
      </c>
      <c r="L79" s="31">
        <f t="shared" si="164"/>
        <v>15</v>
      </c>
      <c r="M79" s="31">
        <f t="shared" si="164"/>
        <v>10</v>
      </c>
      <c r="N79" s="31">
        <f t="shared" si="164"/>
        <v>20</v>
      </c>
      <c r="P79" t="s">
        <v>35</v>
      </c>
      <c r="AC79" s="6"/>
      <c r="AH79" t="s">
        <v>35</v>
      </c>
    </row>
    <row r="80" spans="2:50" x14ac:dyDescent="0.25">
      <c r="B80" s="31">
        <f t="shared" ref="B80:D80" si="165">B67</f>
        <v>75</v>
      </c>
      <c r="C80" s="31">
        <f t="shared" si="165"/>
        <v>70</v>
      </c>
      <c r="D80" s="31">
        <f t="shared" si="165"/>
        <v>75</v>
      </c>
      <c r="E80" s="31">
        <f>E67</f>
        <v>60</v>
      </c>
      <c r="F80" s="34">
        <f>F78*0.9</f>
        <v>49.5</v>
      </c>
      <c r="G80" s="31">
        <f>G67</f>
        <v>20</v>
      </c>
      <c r="H80" s="31">
        <f t="shared" ref="H80:N80" si="166">H67</f>
        <v>25</v>
      </c>
      <c r="I80" s="31">
        <f t="shared" si="166"/>
        <v>35</v>
      </c>
      <c r="J80" s="31">
        <f t="shared" si="166"/>
        <v>20</v>
      </c>
      <c r="K80" s="31">
        <f t="shared" si="166"/>
        <v>15</v>
      </c>
      <c r="L80" s="31">
        <f t="shared" si="166"/>
        <v>15</v>
      </c>
      <c r="M80" s="31">
        <f t="shared" si="166"/>
        <v>10</v>
      </c>
      <c r="N80" s="31">
        <f t="shared" si="166"/>
        <v>20</v>
      </c>
      <c r="P80" s="2">
        <f>IF(B24-B9&gt;5,1,IF(B24-B9&lt;=2,0,(B24-B9-2)/3))</f>
        <v>1</v>
      </c>
      <c r="Q80" s="2">
        <f t="shared" ref="Q80:AA80" si="167">IF(C24-C9&gt;5,1,IF(C24-C9&lt;=2,0,(C24-C9-2)/3))</f>
        <v>1</v>
      </c>
      <c r="R80" s="2">
        <f t="shared" si="167"/>
        <v>1</v>
      </c>
      <c r="S80" s="2">
        <f t="shared" si="167"/>
        <v>1</v>
      </c>
      <c r="T80" s="2">
        <f t="shared" si="167"/>
        <v>1</v>
      </c>
      <c r="U80" s="2">
        <f t="shared" si="167"/>
        <v>0</v>
      </c>
      <c r="V80" s="2">
        <f t="shared" si="167"/>
        <v>0</v>
      </c>
      <c r="W80" s="2">
        <f t="shared" si="167"/>
        <v>0</v>
      </c>
      <c r="X80" s="2">
        <f t="shared" si="167"/>
        <v>0</v>
      </c>
      <c r="Y80" s="2">
        <f t="shared" si="167"/>
        <v>0</v>
      </c>
      <c r="Z80" s="2">
        <f t="shared" si="167"/>
        <v>0</v>
      </c>
      <c r="AA80" s="2">
        <f t="shared" si="167"/>
        <v>0</v>
      </c>
      <c r="AB80" s="2">
        <f>IF(N24-N9&gt;20,1,IF(N24-N9&lt;=10,0,(N24-N9-10)/10))</f>
        <v>0</v>
      </c>
      <c r="AC80" s="6">
        <f>SUMPRODUCT(P80:AB80,B23:N23)</f>
        <v>52</v>
      </c>
      <c r="AH80" s="2">
        <f>IF(B24-B19&gt;5,1,IF(B24-B19&lt;=2,0,(B24-B19-2)/3))</f>
        <v>1</v>
      </c>
      <c r="AI80" s="2">
        <f t="shared" ref="AI80:AT80" si="168">IF(C24-C19&gt;5,1,IF(C24-C19&lt;=2,0,(C24-C19-2)/3))</f>
        <v>1</v>
      </c>
      <c r="AJ80" s="2">
        <f t="shared" si="168"/>
        <v>1</v>
      </c>
      <c r="AK80" s="2">
        <f t="shared" si="168"/>
        <v>0</v>
      </c>
      <c r="AL80" s="2">
        <f t="shared" si="168"/>
        <v>0</v>
      </c>
      <c r="AM80" s="2">
        <f t="shared" si="168"/>
        <v>0</v>
      </c>
      <c r="AN80" s="2">
        <f t="shared" si="168"/>
        <v>0</v>
      </c>
      <c r="AO80" s="2">
        <f t="shared" si="168"/>
        <v>0</v>
      </c>
      <c r="AP80" s="2">
        <f t="shared" si="168"/>
        <v>0</v>
      </c>
      <c r="AQ80" s="2">
        <f t="shared" si="168"/>
        <v>0</v>
      </c>
      <c r="AR80" s="2">
        <f t="shared" si="168"/>
        <v>0</v>
      </c>
      <c r="AS80" s="2">
        <f t="shared" si="168"/>
        <v>0</v>
      </c>
      <c r="AT80" s="2">
        <f t="shared" si="168"/>
        <v>0</v>
      </c>
      <c r="AU80" s="2">
        <f>SUMPRODUCT(AH80:AT80,B23:N23)</f>
        <v>26</v>
      </c>
    </row>
    <row r="81" spans="2:50" x14ac:dyDescent="0.25">
      <c r="B81" s="31">
        <f t="shared" ref="B81:E81" si="169">B67</f>
        <v>75</v>
      </c>
      <c r="C81" s="31">
        <f t="shared" si="169"/>
        <v>70</v>
      </c>
      <c r="D81" s="31">
        <f t="shared" si="169"/>
        <v>75</v>
      </c>
      <c r="E81" s="31">
        <f t="shared" si="169"/>
        <v>60</v>
      </c>
      <c r="F81" s="31">
        <f>F67</f>
        <v>55</v>
      </c>
      <c r="G81" s="34">
        <f>G80*1.1</f>
        <v>22</v>
      </c>
      <c r="H81" s="31">
        <f>H67</f>
        <v>25</v>
      </c>
      <c r="I81" s="31">
        <f t="shared" ref="I81:N81" si="170">I67</f>
        <v>35</v>
      </c>
      <c r="J81" s="31">
        <f t="shared" si="170"/>
        <v>20</v>
      </c>
      <c r="K81" s="31">
        <f t="shared" si="170"/>
        <v>15</v>
      </c>
      <c r="L81" s="31">
        <f t="shared" si="170"/>
        <v>15</v>
      </c>
      <c r="M81" s="31">
        <f t="shared" si="170"/>
        <v>10</v>
      </c>
      <c r="N81" s="31">
        <f t="shared" si="170"/>
        <v>20</v>
      </c>
      <c r="P81" s="2">
        <f>IF(B25-B9&gt;5,1,IF(B25-B9&lt;=2,0,(B25-B9-2)/3))</f>
        <v>0</v>
      </c>
      <c r="Q81" s="2">
        <f t="shared" ref="Q81:AA81" si="171">IF(C25-C9&gt;5,1,IF(C25-C9&lt;=2,0,(C25-C9-2)/3))</f>
        <v>0.66666666666666663</v>
      </c>
      <c r="R81" s="2">
        <f t="shared" si="171"/>
        <v>0</v>
      </c>
      <c r="S81" s="2">
        <f t="shared" si="171"/>
        <v>1</v>
      </c>
      <c r="T81" s="2">
        <f t="shared" si="171"/>
        <v>1</v>
      </c>
      <c r="U81" s="2">
        <f t="shared" si="171"/>
        <v>1</v>
      </c>
      <c r="V81" s="2">
        <f t="shared" si="171"/>
        <v>1</v>
      </c>
      <c r="W81" s="2">
        <f t="shared" si="171"/>
        <v>0</v>
      </c>
      <c r="X81" s="2">
        <f t="shared" si="171"/>
        <v>0</v>
      </c>
      <c r="Y81" s="2">
        <f t="shared" si="171"/>
        <v>0</v>
      </c>
      <c r="Z81" s="2">
        <f t="shared" si="171"/>
        <v>0</v>
      </c>
      <c r="AA81" s="2">
        <f t="shared" si="171"/>
        <v>0</v>
      </c>
      <c r="AB81" s="2">
        <f>IF(N25-N9&gt;20,1,IF(N25-N9&lt;=10,0,(N25-N9-10)/10))</f>
        <v>0</v>
      </c>
      <c r="AC81" s="6">
        <f>SUMPRODUCT(P81:AB81,B23:N23)</f>
        <v>52</v>
      </c>
      <c r="AH81" s="2">
        <f>IF(B25-B19&gt;5,1,IF(B25-B19&lt;=2,0,(B25-B19-2)/3))</f>
        <v>0</v>
      </c>
      <c r="AI81" s="2">
        <f t="shared" ref="AI81:AT81" si="172">IF(C25-C19&gt;5,1,IF(C25-C19&lt;=2,0,(C25-C19-2)/3))</f>
        <v>0</v>
      </c>
      <c r="AJ81" s="2">
        <f t="shared" si="172"/>
        <v>0</v>
      </c>
      <c r="AK81" s="2">
        <f t="shared" si="172"/>
        <v>0</v>
      </c>
      <c r="AL81" s="2">
        <f t="shared" si="172"/>
        <v>0</v>
      </c>
      <c r="AM81" s="2">
        <f t="shared" si="172"/>
        <v>0</v>
      </c>
      <c r="AN81" s="2">
        <f t="shared" si="172"/>
        <v>0</v>
      </c>
      <c r="AO81" s="2">
        <f t="shared" si="172"/>
        <v>0</v>
      </c>
      <c r="AP81" s="2">
        <f t="shared" si="172"/>
        <v>0</v>
      </c>
      <c r="AQ81" s="2">
        <f t="shared" si="172"/>
        <v>0</v>
      </c>
      <c r="AR81" s="2">
        <f t="shared" si="172"/>
        <v>0</v>
      </c>
      <c r="AS81" s="2">
        <f t="shared" si="172"/>
        <v>0</v>
      </c>
      <c r="AT81" s="2">
        <f t="shared" si="172"/>
        <v>0</v>
      </c>
      <c r="AU81" s="2">
        <f>SUMPRODUCT(AH81:AT81,B23:N23)</f>
        <v>0</v>
      </c>
    </row>
    <row r="82" spans="2:50" x14ac:dyDescent="0.25">
      <c r="B82" s="31">
        <f t="shared" ref="B82:E82" si="173">B81</f>
        <v>75</v>
      </c>
      <c r="C82" s="31">
        <f t="shared" si="173"/>
        <v>70</v>
      </c>
      <c r="D82" s="31">
        <f t="shared" si="173"/>
        <v>75</v>
      </c>
      <c r="E82" s="31">
        <f t="shared" si="173"/>
        <v>60</v>
      </c>
      <c r="F82" s="31">
        <f>F81</f>
        <v>55</v>
      </c>
      <c r="G82" s="34">
        <f>G80*0.9</f>
        <v>18</v>
      </c>
      <c r="H82" s="31">
        <f>H81</f>
        <v>25</v>
      </c>
      <c r="I82" s="31">
        <f t="shared" ref="I82:N90" si="174">I81</f>
        <v>35</v>
      </c>
      <c r="J82" s="31">
        <f t="shared" si="174"/>
        <v>20</v>
      </c>
      <c r="K82" s="31">
        <f t="shared" si="174"/>
        <v>15</v>
      </c>
      <c r="L82" s="31">
        <f t="shared" si="174"/>
        <v>15</v>
      </c>
      <c r="M82" s="31">
        <f t="shared" si="174"/>
        <v>10</v>
      </c>
      <c r="N82" s="31">
        <f t="shared" si="174"/>
        <v>20</v>
      </c>
      <c r="P82" s="2">
        <f>IF(B26-B9&gt;5,1,IF(B26-B9&lt;=2,0,(B26-B9-2)/3))</f>
        <v>0</v>
      </c>
      <c r="Q82" s="2">
        <f t="shared" ref="Q82:AA82" si="175">IF(C26-C9&gt;5,1,IF(C26-C9&lt;=2,0,(C26-C9-2)/3))</f>
        <v>0.66666666666666663</v>
      </c>
      <c r="R82" s="2">
        <f t="shared" si="175"/>
        <v>0</v>
      </c>
      <c r="S82" s="2">
        <f t="shared" si="175"/>
        <v>1</v>
      </c>
      <c r="T82" s="2">
        <f t="shared" si="175"/>
        <v>1</v>
      </c>
      <c r="U82" s="2">
        <f t="shared" si="175"/>
        <v>1</v>
      </c>
      <c r="V82" s="2">
        <f t="shared" si="175"/>
        <v>1</v>
      </c>
      <c r="W82" s="2">
        <f t="shared" si="175"/>
        <v>1</v>
      </c>
      <c r="X82" s="2">
        <f t="shared" si="175"/>
        <v>1</v>
      </c>
      <c r="Y82" s="2">
        <f t="shared" si="175"/>
        <v>0.33333333333333331</v>
      </c>
      <c r="Z82" s="2">
        <f t="shared" si="175"/>
        <v>0</v>
      </c>
      <c r="AA82" s="2">
        <f t="shared" si="175"/>
        <v>0</v>
      </c>
      <c r="AB82" s="2">
        <f>IF(N26-N9&gt;20,1,IF(N26-N9&lt;=10,0,(N26-N9-10)/10))</f>
        <v>0</v>
      </c>
      <c r="AC82" s="6">
        <f>SUMPRODUCT(P82:AB82,B23:N23)</f>
        <v>62.666666666666664</v>
      </c>
      <c r="AH82" s="2">
        <f>IF(B26-B19&gt;5,1,IF(B26-B19&lt;=2,0,(B26-B19-2)/3))</f>
        <v>0</v>
      </c>
      <c r="AI82" s="2">
        <f t="shared" ref="AI82:AT82" si="176">IF(C26-C19&gt;5,1,IF(C26-C19&lt;=2,0,(C26-C19-2)/3))</f>
        <v>0</v>
      </c>
      <c r="AJ82" s="2">
        <f t="shared" si="176"/>
        <v>0</v>
      </c>
      <c r="AK82" s="2">
        <f t="shared" si="176"/>
        <v>0</v>
      </c>
      <c r="AL82" s="2">
        <f t="shared" si="176"/>
        <v>0</v>
      </c>
      <c r="AM82" s="2">
        <f t="shared" si="176"/>
        <v>0</v>
      </c>
      <c r="AN82" s="2">
        <f t="shared" si="176"/>
        <v>1</v>
      </c>
      <c r="AO82" s="2">
        <f t="shared" si="176"/>
        <v>1</v>
      </c>
      <c r="AP82" s="2">
        <f t="shared" si="176"/>
        <v>1</v>
      </c>
      <c r="AQ82" s="2">
        <f t="shared" si="176"/>
        <v>1</v>
      </c>
      <c r="AR82" s="2">
        <f t="shared" si="176"/>
        <v>0</v>
      </c>
      <c r="AS82" s="2">
        <f t="shared" si="176"/>
        <v>0</v>
      </c>
      <c r="AT82" s="2">
        <f t="shared" si="176"/>
        <v>0</v>
      </c>
      <c r="AU82" s="2">
        <f>SUMPRODUCT(AH82:AT82,B23:N23)</f>
        <v>26</v>
      </c>
    </row>
    <row r="83" spans="2:50" x14ac:dyDescent="0.25">
      <c r="B83" s="31">
        <f t="shared" ref="B83:F83" si="177">B67</f>
        <v>75</v>
      </c>
      <c r="C83" s="31">
        <f t="shared" si="177"/>
        <v>70</v>
      </c>
      <c r="D83" s="31">
        <f t="shared" si="177"/>
        <v>75</v>
      </c>
      <c r="E83" s="31">
        <f t="shared" si="177"/>
        <v>60</v>
      </c>
      <c r="F83" s="31">
        <f t="shared" si="177"/>
        <v>55</v>
      </c>
      <c r="G83" s="31">
        <f>G67</f>
        <v>20</v>
      </c>
      <c r="H83" s="34">
        <f>H82*1.1</f>
        <v>27.500000000000004</v>
      </c>
      <c r="I83" s="31">
        <f>I82</f>
        <v>35</v>
      </c>
      <c r="J83" s="31">
        <f t="shared" si="174"/>
        <v>20</v>
      </c>
      <c r="K83" s="31">
        <f t="shared" si="174"/>
        <v>15</v>
      </c>
      <c r="L83" s="31">
        <f t="shared" si="174"/>
        <v>15</v>
      </c>
      <c r="M83" s="31">
        <f t="shared" si="174"/>
        <v>10</v>
      </c>
      <c r="N83" s="31">
        <f t="shared" si="174"/>
        <v>20</v>
      </c>
      <c r="P83" s="2">
        <f>IF(B27-B9&gt;5,1,IF(B27-B9&lt;=2,0,(B27-B9-2)/3))</f>
        <v>1</v>
      </c>
      <c r="Q83" s="2">
        <f t="shared" ref="Q83:AA83" si="178">IF(C27-C9&gt;5,1,IF(C27-C9&lt;=2,0,(C27-C9-2)/3))</f>
        <v>0.66666666666666663</v>
      </c>
      <c r="R83" s="2">
        <f t="shared" si="178"/>
        <v>0</v>
      </c>
      <c r="S83" s="2">
        <f t="shared" si="178"/>
        <v>0</v>
      </c>
      <c r="T83" s="2">
        <f t="shared" si="178"/>
        <v>0</v>
      </c>
      <c r="U83" s="2">
        <f t="shared" si="178"/>
        <v>0</v>
      </c>
      <c r="V83" s="2">
        <f t="shared" si="178"/>
        <v>0</v>
      </c>
      <c r="W83" s="2">
        <f t="shared" si="178"/>
        <v>0</v>
      </c>
      <c r="X83" s="2">
        <f t="shared" si="178"/>
        <v>0</v>
      </c>
      <c r="Y83" s="2">
        <f t="shared" si="178"/>
        <v>1</v>
      </c>
      <c r="Z83" s="2">
        <f t="shared" si="178"/>
        <v>1</v>
      </c>
      <c r="AA83" s="2">
        <f t="shared" si="178"/>
        <v>0</v>
      </c>
      <c r="AB83" s="2">
        <f>IF(N27-N9&gt;20,1,IF(N27-N9&lt;=10,0,(N27-N9-10)/10))</f>
        <v>0</v>
      </c>
      <c r="AC83" s="6">
        <f>SUMPRODUCT(P83:AB83,B23:N23)</f>
        <v>30</v>
      </c>
      <c r="AH83" s="2">
        <f>IF(B27-B19&gt;5,1,IF(B27-B19&lt;=2,0,(B27-B19-2)/3))</f>
        <v>1</v>
      </c>
      <c r="AI83" s="2">
        <f t="shared" ref="AI83:AT83" si="179">IF(C27-C19&gt;5,1,IF(C27-C19&lt;=2,0,(C27-C19-2)/3))</f>
        <v>0</v>
      </c>
      <c r="AJ83" s="2">
        <f t="shared" si="179"/>
        <v>0</v>
      </c>
      <c r="AK83" s="2">
        <f t="shared" si="179"/>
        <v>0</v>
      </c>
      <c r="AL83" s="2">
        <f t="shared" si="179"/>
        <v>0</v>
      </c>
      <c r="AM83" s="2">
        <f t="shared" si="179"/>
        <v>0</v>
      </c>
      <c r="AN83" s="2">
        <f t="shared" si="179"/>
        <v>0</v>
      </c>
      <c r="AO83" s="2">
        <f t="shared" si="179"/>
        <v>0</v>
      </c>
      <c r="AP83" s="2">
        <f t="shared" si="179"/>
        <v>1</v>
      </c>
      <c r="AQ83" s="2">
        <f t="shared" si="179"/>
        <v>1</v>
      </c>
      <c r="AR83" s="2">
        <f t="shared" si="179"/>
        <v>1</v>
      </c>
      <c r="AS83" s="2">
        <f t="shared" si="179"/>
        <v>1</v>
      </c>
      <c r="AT83" s="2">
        <f t="shared" si="179"/>
        <v>1</v>
      </c>
      <c r="AU83" s="2">
        <f>SUMPRODUCT(AH83:AT83,B23:N23)</f>
        <v>36</v>
      </c>
    </row>
    <row r="84" spans="2:50" x14ac:dyDescent="0.25">
      <c r="B84" s="31">
        <f t="shared" ref="B84:F84" si="180">B83</f>
        <v>75</v>
      </c>
      <c r="C84" s="31">
        <f t="shared" si="180"/>
        <v>70</v>
      </c>
      <c r="D84" s="31">
        <f t="shared" si="180"/>
        <v>75</v>
      </c>
      <c r="E84" s="31">
        <f t="shared" si="180"/>
        <v>60</v>
      </c>
      <c r="F84" s="31">
        <f t="shared" si="180"/>
        <v>55</v>
      </c>
      <c r="G84" s="31">
        <f>G83</f>
        <v>20</v>
      </c>
      <c r="H84" s="34">
        <f>H82*0.9</f>
        <v>22.5</v>
      </c>
      <c r="I84" s="31">
        <f>I83</f>
        <v>35</v>
      </c>
      <c r="J84" s="31">
        <f t="shared" si="174"/>
        <v>20</v>
      </c>
      <c r="K84" s="31">
        <f t="shared" si="174"/>
        <v>15</v>
      </c>
      <c r="L84" s="31">
        <f t="shared" si="174"/>
        <v>15</v>
      </c>
      <c r="M84" s="31">
        <f t="shared" si="174"/>
        <v>10</v>
      </c>
      <c r="N84" s="31">
        <f t="shared" si="174"/>
        <v>20</v>
      </c>
      <c r="AC84" s="6"/>
    </row>
    <row r="85" spans="2:50" x14ac:dyDescent="0.25">
      <c r="B85" s="31">
        <f t="shared" ref="B85:G85" si="181">B67</f>
        <v>75</v>
      </c>
      <c r="C85" s="31">
        <f t="shared" si="181"/>
        <v>70</v>
      </c>
      <c r="D85" s="31">
        <f t="shared" si="181"/>
        <v>75</v>
      </c>
      <c r="E85" s="31">
        <f t="shared" si="181"/>
        <v>60</v>
      </c>
      <c r="F85" s="31">
        <f t="shared" si="181"/>
        <v>55</v>
      </c>
      <c r="G85" s="31">
        <f t="shared" si="181"/>
        <v>20</v>
      </c>
      <c r="H85" s="31">
        <f>H67</f>
        <v>25</v>
      </c>
      <c r="I85" s="34">
        <f>I84*1.1</f>
        <v>38.5</v>
      </c>
      <c r="J85" s="31">
        <f>J84</f>
        <v>20</v>
      </c>
      <c r="K85" s="31">
        <f t="shared" si="174"/>
        <v>15</v>
      </c>
      <c r="L85" s="31">
        <f t="shared" si="174"/>
        <v>15</v>
      </c>
      <c r="M85" s="31">
        <f t="shared" si="174"/>
        <v>10</v>
      </c>
      <c r="N85" s="31">
        <f t="shared" si="174"/>
        <v>20</v>
      </c>
      <c r="AC85" s="6"/>
    </row>
    <row r="86" spans="2:50" x14ac:dyDescent="0.25">
      <c r="B86" s="31">
        <f t="shared" ref="B86:G86" si="182">B85</f>
        <v>75</v>
      </c>
      <c r="C86" s="31">
        <f t="shared" si="182"/>
        <v>70</v>
      </c>
      <c r="D86" s="31">
        <f t="shared" si="182"/>
        <v>75</v>
      </c>
      <c r="E86" s="31">
        <f t="shared" si="182"/>
        <v>60</v>
      </c>
      <c r="F86" s="31">
        <f t="shared" si="182"/>
        <v>55</v>
      </c>
      <c r="G86" s="31">
        <f t="shared" si="182"/>
        <v>20</v>
      </c>
      <c r="H86" s="31">
        <f>H85</f>
        <v>25</v>
      </c>
      <c r="I86" s="34">
        <f>I84*0.9</f>
        <v>31.5</v>
      </c>
      <c r="J86" s="31">
        <f>J85</f>
        <v>20</v>
      </c>
      <c r="K86" s="31">
        <f t="shared" si="174"/>
        <v>15</v>
      </c>
      <c r="L86" s="31">
        <f t="shared" si="174"/>
        <v>15</v>
      </c>
      <c r="M86" s="31">
        <f t="shared" si="174"/>
        <v>10</v>
      </c>
      <c r="N86" s="31">
        <f t="shared" si="174"/>
        <v>20</v>
      </c>
      <c r="P86" t="s">
        <v>32</v>
      </c>
      <c r="AC86" s="6"/>
      <c r="AE86" t="s">
        <v>36</v>
      </c>
      <c r="AH86" t="s">
        <v>32</v>
      </c>
      <c r="AW86" t="s">
        <v>58</v>
      </c>
    </row>
    <row r="87" spans="2:50" x14ac:dyDescent="0.25">
      <c r="B87" s="31">
        <f t="shared" ref="B87:H87" si="183">B67</f>
        <v>75</v>
      </c>
      <c r="C87" s="31">
        <f t="shared" si="183"/>
        <v>70</v>
      </c>
      <c r="D87" s="31">
        <f t="shared" si="183"/>
        <v>75</v>
      </c>
      <c r="E87" s="31">
        <f t="shared" si="183"/>
        <v>60</v>
      </c>
      <c r="F87" s="31">
        <f t="shared" si="183"/>
        <v>55</v>
      </c>
      <c r="G87" s="31">
        <f t="shared" si="183"/>
        <v>20</v>
      </c>
      <c r="H87" s="31">
        <f t="shared" si="183"/>
        <v>25</v>
      </c>
      <c r="I87" s="31">
        <f>I67</f>
        <v>35</v>
      </c>
      <c r="J87" s="34">
        <f>J86*1.1</f>
        <v>22</v>
      </c>
      <c r="K87" s="31">
        <f>K86</f>
        <v>15</v>
      </c>
      <c r="L87" s="31">
        <f t="shared" si="174"/>
        <v>15</v>
      </c>
      <c r="M87" s="31">
        <f t="shared" si="174"/>
        <v>10</v>
      </c>
      <c r="N87" s="31">
        <f t="shared" si="174"/>
        <v>20</v>
      </c>
      <c r="O87" t="s">
        <v>45</v>
      </c>
      <c r="P87" s="2">
        <f>IF(B10-B24&gt;5,1,IF(B10-B24&lt;=2,0,(B10-B24-2)/3))</f>
        <v>0</v>
      </c>
      <c r="Q87" s="2">
        <f t="shared" ref="Q87:AA87" si="184">IF(C10-C24&gt;5,1,IF(C10-C24&lt;=2,0,(C10-C24-2)/3))</f>
        <v>0</v>
      </c>
      <c r="R87" s="2">
        <f t="shared" si="184"/>
        <v>0</v>
      </c>
      <c r="S87" s="2">
        <f t="shared" si="184"/>
        <v>0</v>
      </c>
      <c r="T87" s="2">
        <f t="shared" si="184"/>
        <v>0</v>
      </c>
      <c r="U87" s="2">
        <f t="shared" si="184"/>
        <v>1</v>
      </c>
      <c r="V87" s="2">
        <f t="shared" si="184"/>
        <v>1</v>
      </c>
      <c r="W87" s="2">
        <f t="shared" si="184"/>
        <v>1</v>
      </c>
      <c r="X87" s="2">
        <f t="shared" si="184"/>
        <v>1</v>
      </c>
      <c r="Y87" s="2">
        <f t="shared" si="184"/>
        <v>1</v>
      </c>
      <c r="Z87" s="2">
        <f t="shared" si="184"/>
        <v>1</v>
      </c>
      <c r="AA87" s="2">
        <f t="shared" si="184"/>
        <v>1</v>
      </c>
      <c r="AB87" s="2">
        <f>IF(N10-N24&gt;20,1,IF(N10-N24&lt;=10,0,(N10-N24-10)/10))</f>
        <v>1</v>
      </c>
      <c r="AC87" s="6">
        <f>SUMPRODUCT(P87:AB87,B23:N23)</f>
        <v>48</v>
      </c>
      <c r="AD87" t="s">
        <v>1</v>
      </c>
      <c r="AE87">
        <f>AC87-AC92</f>
        <v>-4</v>
      </c>
      <c r="AF87">
        <f>LARGE(AE87:AE90,1)</f>
        <v>55.666666666666657</v>
      </c>
      <c r="AH87" s="2">
        <f>IF(B20-B24&gt;5,1,IF(B20-B24&lt;=2,0,(B20-B24-2)/3))</f>
        <v>0</v>
      </c>
      <c r="AI87" s="2">
        <f t="shared" ref="AI87:AT87" si="185">IF(C20-C24&gt;5,1,IF(C20-C24&lt;=2,0,(C20-C24-2)/3))</f>
        <v>0</v>
      </c>
      <c r="AJ87" s="2">
        <f t="shared" si="185"/>
        <v>0</v>
      </c>
      <c r="AK87" s="2">
        <f t="shared" si="185"/>
        <v>1</v>
      </c>
      <c r="AL87" s="2">
        <f t="shared" si="185"/>
        <v>1</v>
      </c>
      <c r="AM87" s="2">
        <f t="shared" si="185"/>
        <v>1</v>
      </c>
      <c r="AN87" s="2">
        <f t="shared" si="185"/>
        <v>1</v>
      </c>
      <c r="AO87" s="2">
        <f t="shared" si="185"/>
        <v>0.33333333333333331</v>
      </c>
      <c r="AP87" s="2">
        <f t="shared" si="185"/>
        <v>1</v>
      </c>
      <c r="AQ87" s="2">
        <f t="shared" si="185"/>
        <v>1</v>
      </c>
      <c r="AR87" s="2">
        <f t="shared" si="185"/>
        <v>0.66666666666666663</v>
      </c>
      <c r="AS87" s="2">
        <f t="shared" si="185"/>
        <v>1</v>
      </c>
      <c r="AT87" s="2">
        <f t="shared" si="185"/>
        <v>1</v>
      </c>
      <c r="AU87" s="2">
        <f>SUMPRODUCT(AH87:AT87,B23:N23)</f>
        <v>70</v>
      </c>
      <c r="AV87" t="s">
        <v>1</v>
      </c>
      <c r="AW87">
        <f>AU87-AU92</f>
        <v>44</v>
      </c>
      <c r="AX87">
        <f>LARGE(AW87:AW90,1)</f>
        <v>70</v>
      </c>
    </row>
    <row r="88" spans="2:50" x14ac:dyDescent="0.25">
      <c r="B88" s="31">
        <f t="shared" ref="B88:H98" si="186">B87</f>
        <v>75</v>
      </c>
      <c r="C88" s="31">
        <f t="shared" si="186"/>
        <v>70</v>
      </c>
      <c r="D88" s="31">
        <f t="shared" si="186"/>
        <v>75</v>
      </c>
      <c r="E88" s="31">
        <f t="shared" si="186"/>
        <v>60</v>
      </c>
      <c r="F88" s="31">
        <f t="shared" si="186"/>
        <v>55</v>
      </c>
      <c r="G88" s="31">
        <f t="shared" si="186"/>
        <v>20</v>
      </c>
      <c r="H88" s="31">
        <f t="shared" si="186"/>
        <v>25</v>
      </c>
      <c r="I88" s="31">
        <f>I87</f>
        <v>35</v>
      </c>
      <c r="J88" s="34">
        <f>J86*0.9</f>
        <v>18</v>
      </c>
      <c r="K88" s="31">
        <f>K87</f>
        <v>15</v>
      </c>
      <c r="L88" s="31">
        <f t="shared" si="174"/>
        <v>15</v>
      </c>
      <c r="M88" s="31">
        <f t="shared" si="174"/>
        <v>10</v>
      </c>
      <c r="N88" s="31">
        <f t="shared" si="174"/>
        <v>20</v>
      </c>
      <c r="P88" s="2">
        <f>IF(B10-B25&gt;5,1,IF(B10-B25&lt;=2,0,(B10-B25-2)/3))</f>
        <v>1</v>
      </c>
      <c r="Q88" s="2">
        <f t="shared" ref="Q88:AA88" si="187">IF(C10-C25&gt;5,1,IF(C10-C25&lt;=2,0,(C10-C25-2)/3))</f>
        <v>1</v>
      </c>
      <c r="R88" s="2">
        <f t="shared" si="187"/>
        <v>1</v>
      </c>
      <c r="S88" s="2">
        <f t="shared" si="187"/>
        <v>0</v>
      </c>
      <c r="T88" s="2">
        <f t="shared" si="187"/>
        <v>0</v>
      </c>
      <c r="U88" s="2">
        <f t="shared" si="187"/>
        <v>0</v>
      </c>
      <c r="V88" s="2">
        <f t="shared" si="187"/>
        <v>1</v>
      </c>
      <c r="W88" s="2">
        <f t="shared" si="187"/>
        <v>1</v>
      </c>
      <c r="X88" s="2">
        <f t="shared" si="187"/>
        <v>1</v>
      </c>
      <c r="Y88" s="2">
        <f t="shared" si="187"/>
        <v>1</v>
      </c>
      <c r="Z88" s="2">
        <f t="shared" si="187"/>
        <v>1</v>
      </c>
      <c r="AA88" s="2">
        <f t="shared" si="187"/>
        <v>1</v>
      </c>
      <c r="AB88" s="2">
        <f>IF(N10-N25&gt;20,1,IF(N10-N25&lt;=10,0,(N10-N25-10)/10))</f>
        <v>1</v>
      </c>
      <c r="AC88" s="6">
        <f>SUMPRODUCT(P88:AB88,B23:N23)</f>
        <v>66</v>
      </c>
      <c r="AD88" t="s">
        <v>2</v>
      </c>
      <c r="AE88">
        <f>AC88-AC93</f>
        <v>32</v>
      </c>
      <c r="AG88" t="s">
        <v>56</v>
      </c>
      <c r="AH88" s="2">
        <f>IF(B20-B25&gt;5,1,IF(B20-B25&lt;=2,0,(B20-B25-2)/3))</f>
        <v>0.33333333333333331</v>
      </c>
      <c r="AI88" s="2">
        <f t="shared" ref="AI88:AT88" si="188">IF(C20-C25&gt;5,1,IF(C20-C25&lt;=2,0,(C20-C25-2)/3))</f>
        <v>0</v>
      </c>
      <c r="AJ88" s="2">
        <f t="shared" si="188"/>
        <v>1</v>
      </c>
      <c r="AK88" s="2">
        <f t="shared" si="188"/>
        <v>1</v>
      </c>
      <c r="AL88" s="2">
        <f t="shared" si="188"/>
        <v>1</v>
      </c>
      <c r="AM88" s="2">
        <f t="shared" si="188"/>
        <v>0.66666666666666663</v>
      </c>
      <c r="AN88" s="2">
        <f t="shared" si="188"/>
        <v>0.66666666666666663</v>
      </c>
      <c r="AO88" s="2">
        <f t="shared" si="188"/>
        <v>1</v>
      </c>
      <c r="AP88" s="2">
        <f t="shared" si="188"/>
        <v>0.66666666666666663</v>
      </c>
      <c r="AQ88" s="2">
        <f t="shared" si="188"/>
        <v>0.66666666666666663</v>
      </c>
      <c r="AR88" s="2">
        <f t="shared" si="188"/>
        <v>0.66666666666666663</v>
      </c>
      <c r="AS88" s="2">
        <f t="shared" si="188"/>
        <v>1</v>
      </c>
      <c r="AT88" s="2">
        <f t="shared" si="188"/>
        <v>1</v>
      </c>
      <c r="AU88" s="2">
        <f>SUMPRODUCT(AH88:AT88,B23:N23)</f>
        <v>70</v>
      </c>
      <c r="AV88" s="5" t="s">
        <v>2</v>
      </c>
      <c r="AW88" s="5">
        <f>AU88-AU93</f>
        <v>70</v>
      </c>
    </row>
    <row r="89" spans="2:50" x14ac:dyDescent="0.25">
      <c r="B89" s="31">
        <f t="shared" si="186"/>
        <v>75</v>
      </c>
      <c r="C89" s="31">
        <f t="shared" si="186"/>
        <v>70</v>
      </c>
      <c r="D89" s="31">
        <f t="shared" si="186"/>
        <v>75</v>
      </c>
      <c r="E89" s="31">
        <f t="shared" si="186"/>
        <v>60</v>
      </c>
      <c r="F89" s="31">
        <f t="shared" si="186"/>
        <v>55</v>
      </c>
      <c r="G89" s="31">
        <f t="shared" si="186"/>
        <v>20</v>
      </c>
      <c r="H89" s="31">
        <f t="shared" si="186"/>
        <v>25</v>
      </c>
      <c r="I89" s="31">
        <f>I88</f>
        <v>35</v>
      </c>
      <c r="J89" s="31">
        <f>J86</f>
        <v>20</v>
      </c>
      <c r="K89" s="34">
        <f>15*1.1</f>
        <v>16.5</v>
      </c>
      <c r="L89" s="31">
        <f>L88</f>
        <v>15</v>
      </c>
      <c r="M89" s="31">
        <f t="shared" si="174"/>
        <v>10</v>
      </c>
      <c r="N89" s="31">
        <f t="shared" si="174"/>
        <v>20</v>
      </c>
      <c r="P89" s="2">
        <f>IF(B10-B26&gt;5,1,IF(B10-B26&lt;=2,0,(B10-B26-2)/3))</f>
        <v>1</v>
      </c>
      <c r="Q89" s="2">
        <f t="shared" ref="Q89:AA89" si="189">IF(C10-C26&gt;5,1,IF(C10-C26&lt;=2,0,(C10-C26-2)/3))</f>
        <v>1</v>
      </c>
      <c r="R89" s="2">
        <f t="shared" si="189"/>
        <v>1</v>
      </c>
      <c r="S89" s="2">
        <f t="shared" si="189"/>
        <v>1</v>
      </c>
      <c r="T89" s="2">
        <f t="shared" si="189"/>
        <v>0.66666666666666663</v>
      </c>
      <c r="U89" s="2">
        <f t="shared" si="189"/>
        <v>0</v>
      </c>
      <c r="V89" s="2">
        <f t="shared" si="189"/>
        <v>1</v>
      </c>
      <c r="W89" s="2">
        <f t="shared" si="189"/>
        <v>0</v>
      </c>
      <c r="X89" s="2">
        <f t="shared" si="189"/>
        <v>0</v>
      </c>
      <c r="Y89" s="2">
        <f t="shared" si="189"/>
        <v>0</v>
      </c>
      <c r="Z89" s="2">
        <f t="shared" si="189"/>
        <v>1</v>
      </c>
      <c r="AA89" s="2">
        <f t="shared" si="189"/>
        <v>1</v>
      </c>
      <c r="AB89" s="2">
        <f>IF(N10-N26&gt;20,1,IF(N10-N26&lt;=10,0,(N10-N26-10)/10))</f>
        <v>1</v>
      </c>
      <c r="AC89" s="6">
        <f>SUMPRODUCT(P89:AB89,B23:N23)</f>
        <v>71.666666666666657</v>
      </c>
      <c r="AD89" s="5" t="s">
        <v>3</v>
      </c>
      <c r="AE89" s="5">
        <f>AC89-AC94</f>
        <v>55.666666666666657</v>
      </c>
      <c r="AH89" s="2">
        <f>IF(B20-B26&gt;5,1,IF(B20-B26&lt;=2,0,(B20-B26-2)/3))</f>
        <v>0.33333333333333331</v>
      </c>
      <c r="AI89" s="2">
        <f t="shared" ref="AI89:AT89" si="190">IF(C20-C26&gt;5,1,IF(C20-C26&lt;=2,0,(C20-C26-2)/3))</f>
        <v>0</v>
      </c>
      <c r="AJ89" s="2">
        <f t="shared" si="190"/>
        <v>1</v>
      </c>
      <c r="AK89" s="2">
        <f t="shared" si="190"/>
        <v>1</v>
      </c>
      <c r="AL89" s="2">
        <f t="shared" si="190"/>
        <v>1</v>
      </c>
      <c r="AM89" s="2">
        <f t="shared" si="190"/>
        <v>1</v>
      </c>
      <c r="AN89" s="2">
        <f t="shared" si="190"/>
        <v>0</v>
      </c>
      <c r="AO89" s="2">
        <f t="shared" si="190"/>
        <v>0</v>
      </c>
      <c r="AP89" s="2">
        <f t="shared" si="190"/>
        <v>0</v>
      </c>
      <c r="AQ89" s="2">
        <f t="shared" si="190"/>
        <v>0</v>
      </c>
      <c r="AR89" s="2">
        <f t="shared" si="190"/>
        <v>0.66666666666666663</v>
      </c>
      <c r="AS89" s="2">
        <f t="shared" si="190"/>
        <v>1</v>
      </c>
      <c r="AT89" s="2">
        <f t="shared" si="190"/>
        <v>1</v>
      </c>
      <c r="AU89" s="2">
        <f>SUMPRODUCT(AH89:AT89,B23:N23)</f>
        <v>53.999999999999993</v>
      </c>
      <c r="AV89" t="s">
        <v>3</v>
      </c>
      <c r="AW89">
        <f>AU89-AU94</f>
        <v>27.999999999999993</v>
      </c>
    </row>
    <row r="90" spans="2:50" x14ac:dyDescent="0.25">
      <c r="B90" s="31">
        <f t="shared" si="186"/>
        <v>75</v>
      </c>
      <c r="C90" s="31">
        <f t="shared" si="186"/>
        <v>70</v>
      </c>
      <c r="D90" s="31">
        <f t="shared" si="186"/>
        <v>75</v>
      </c>
      <c r="E90" s="31">
        <f t="shared" si="186"/>
        <v>60</v>
      </c>
      <c r="F90" s="31">
        <f t="shared" si="186"/>
        <v>55</v>
      </c>
      <c r="G90" s="31">
        <f t="shared" si="186"/>
        <v>20</v>
      </c>
      <c r="H90" s="31">
        <f t="shared" si="186"/>
        <v>25</v>
      </c>
      <c r="I90" s="31">
        <f t="shared" ref="I90:N101" si="191">I89</f>
        <v>35</v>
      </c>
      <c r="J90" s="31">
        <f>J89</f>
        <v>20</v>
      </c>
      <c r="K90" s="34">
        <f>K88*0.9</f>
        <v>13.5</v>
      </c>
      <c r="L90" s="31">
        <f>L89</f>
        <v>15</v>
      </c>
      <c r="M90" s="31">
        <f t="shared" si="174"/>
        <v>10</v>
      </c>
      <c r="N90" s="31">
        <f t="shared" si="174"/>
        <v>20</v>
      </c>
      <c r="P90" s="2">
        <f>IF(B10-B27&gt;5,1,IF(B10-B27&lt;=2,0,(B10-B27-2)/3))</f>
        <v>0</v>
      </c>
      <c r="Q90" s="2">
        <f t="shared" ref="Q90:AA90" si="192">IF(C10-C27&gt;5,1,IF(C10-C27&lt;=2,0,(C10-C27-2)/3))</f>
        <v>1</v>
      </c>
      <c r="R90" s="2">
        <f t="shared" si="192"/>
        <v>1</v>
      </c>
      <c r="S90" s="2">
        <f t="shared" si="192"/>
        <v>1</v>
      </c>
      <c r="T90" s="2">
        <f t="shared" si="192"/>
        <v>1</v>
      </c>
      <c r="U90" s="2">
        <f t="shared" si="192"/>
        <v>1</v>
      </c>
      <c r="V90" s="2">
        <f t="shared" si="192"/>
        <v>1</v>
      </c>
      <c r="W90" s="2">
        <f t="shared" si="192"/>
        <v>1</v>
      </c>
      <c r="X90" s="2">
        <f t="shared" si="192"/>
        <v>1</v>
      </c>
      <c r="Y90" s="2">
        <f t="shared" si="192"/>
        <v>0</v>
      </c>
      <c r="Z90" s="2">
        <f t="shared" si="192"/>
        <v>0</v>
      </c>
      <c r="AA90" s="2">
        <f t="shared" si="192"/>
        <v>0</v>
      </c>
      <c r="AB90" s="2">
        <f>IF(N10-N27&gt;20,1,IF(N10-N27&lt;=10,0,(N10-N27-10)/10))</f>
        <v>0</v>
      </c>
      <c r="AC90" s="6">
        <f>SUMPRODUCT(P90:AB90,B23:N23)</f>
        <v>68</v>
      </c>
      <c r="AD90" t="s">
        <v>4</v>
      </c>
      <c r="AE90">
        <f>AC90-AC95</f>
        <v>38</v>
      </c>
      <c r="AH90" s="2">
        <f>IF(B20-B27&gt;5,1,IF(B20-B27&lt;=2,0,(B20-B27-2)/3))</f>
        <v>0</v>
      </c>
      <c r="AI90" s="2">
        <f t="shared" ref="AI90:AT90" si="193">IF(C20-C27&gt;5,1,IF(C20-C27&lt;=2,0,(C20-C27-2)/3))</f>
        <v>0</v>
      </c>
      <c r="AJ90" s="2">
        <f t="shared" si="193"/>
        <v>1</v>
      </c>
      <c r="AK90" s="2">
        <f t="shared" si="193"/>
        <v>1</v>
      </c>
      <c r="AL90" s="2">
        <f t="shared" si="193"/>
        <v>1</v>
      </c>
      <c r="AM90" s="2">
        <f t="shared" si="193"/>
        <v>1</v>
      </c>
      <c r="AN90" s="2">
        <f t="shared" si="193"/>
        <v>1</v>
      </c>
      <c r="AO90" s="2">
        <f t="shared" si="193"/>
        <v>1</v>
      </c>
      <c r="AP90" s="2">
        <f t="shared" si="193"/>
        <v>0</v>
      </c>
      <c r="AQ90" s="2">
        <f t="shared" si="193"/>
        <v>0</v>
      </c>
      <c r="AR90" s="2">
        <f t="shared" si="193"/>
        <v>0</v>
      </c>
      <c r="AS90" s="2">
        <f t="shared" si="193"/>
        <v>0</v>
      </c>
      <c r="AT90" s="2">
        <f t="shared" si="193"/>
        <v>0</v>
      </c>
      <c r="AU90" s="2">
        <f>SUMPRODUCT(AH90:AT90,B23:N23)</f>
        <v>52</v>
      </c>
      <c r="AV90" t="s">
        <v>4</v>
      </c>
      <c r="AW90">
        <f>AU90-AU95</f>
        <v>16</v>
      </c>
    </row>
    <row r="91" spans="2:50" x14ac:dyDescent="0.25">
      <c r="B91" s="31">
        <f t="shared" si="186"/>
        <v>75</v>
      </c>
      <c r="C91" s="31">
        <f t="shared" si="186"/>
        <v>70</v>
      </c>
      <c r="D91" s="31">
        <f t="shared" si="186"/>
        <v>75</v>
      </c>
      <c r="E91" s="31">
        <f t="shared" si="186"/>
        <v>60</v>
      </c>
      <c r="F91" s="31">
        <f t="shared" si="186"/>
        <v>55</v>
      </c>
      <c r="G91" s="31">
        <f t="shared" si="186"/>
        <v>20</v>
      </c>
      <c r="H91" s="31">
        <f t="shared" si="186"/>
        <v>25</v>
      </c>
      <c r="I91" s="31">
        <f t="shared" si="191"/>
        <v>35</v>
      </c>
      <c r="J91" s="31">
        <f>J90</f>
        <v>20</v>
      </c>
      <c r="K91" s="31">
        <f>K88</f>
        <v>15</v>
      </c>
      <c r="L91" s="34">
        <f>15*1.1</f>
        <v>16.5</v>
      </c>
      <c r="M91" s="31">
        <f>M90</f>
        <v>10</v>
      </c>
      <c r="N91" s="31">
        <f>N90</f>
        <v>20</v>
      </c>
      <c r="P91" t="s">
        <v>35</v>
      </c>
      <c r="AC91" s="6"/>
      <c r="AH91" t="s">
        <v>57</v>
      </c>
    </row>
    <row r="92" spans="2:50" x14ac:dyDescent="0.25">
      <c r="B92" s="31">
        <f t="shared" si="186"/>
        <v>75</v>
      </c>
      <c r="C92" s="31">
        <f t="shared" si="186"/>
        <v>70</v>
      </c>
      <c r="D92" s="31">
        <f t="shared" si="186"/>
        <v>75</v>
      </c>
      <c r="E92" s="31">
        <f t="shared" si="186"/>
        <v>60</v>
      </c>
      <c r="F92" s="31">
        <f t="shared" si="186"/>
        <v>55</v>
      </c>
      <c r="G92" s="31">
        <f t="shared" si="186"/>
        <v>20</v>
      </c>
      <c r="H92" s="31">
        <f t="shared" si="186"/>
        <v>25</v>
      </c>
      <c r="I92" s="31">
        <f t="shared" si="191"/>
        <v>35</v>
      </c>
      <c r="J92" s="31">
        <f>J91</f>
        <v>20</v>
      </c>
      <c r="K92" s="31">
        <f>K91</f>
        <v>15</v>
      </c>
      <c r="L92" s="34">
        <f>L90*0.9</f>
        <v>13.5</v>
      </c>
      <c r="M92" s="31">
        <f>M91</f>
        <v>10</v>
      </c>
      <c r="N92" s="31">
        <f>N91</f>
        <v>20</v>
      </c>
      <c r="P92" s="2">
        <f>IF(B24-B10&gt;5,1,IF(B24-B10&lt;=2,0,(B24-B10-2)/3))</f>
        <v>1</v>
      </c>
      <c r="Q92" s="2">
        <f t="shared" ref="Q92:AA92" si="194">IF(C24-C10&gt;5,1,IF(C24-C10&lt;=2,0,(C24-C10-2)/3))</f>
        <v>1</v>
      </c>
      <c r="R92" s="2">
        <f t="shared" si="194"/>
        <v>1</v>
      </c>
      <c r="S92" s="2">
        <f t="shared" si="194"/>
        <v>1</v>
      </c>
      <c r="T92" s="2">
        <f t="shared" si="194"/>
        <v>1</v>
      </c>
      <c r="U92" s="2">
        <f t="shared" si="194"/>
        <v>0</v>
      </c>
      <c r="V92" s="2">
        <f t="shared" si="194"/>
        <v>0</v>
      </c>
      <c r="W92" s="2">
        <f t="shared" si="194"/>
        <v>0</v>
      </c>
      <c r="X92" s="2">
        <f t="shared" si="194"/>
        <v>0</v>
      </c>
      <c r="Y92" s="2">
        <f t="shared" si="194"/>
        <v>0</v>
      </c>
      <c r="Z92" s="2">
        <f t="shared" si="194"/>
        <v>0</v>
      </c>
      <c r="AA92" s="2">
        <f t="shared" si="194"/>
        <v>0</v>
      </c>
      <c r="AB92" s="2">
        <f>IF(N24-N10&gt;20,1,IF(N24-N10&lt;=10,0,(N24-N10-10)/10))</f>
        <v>0</v>
      </c>
      <c r="AC92" s="6">
        <f>SUMPRODUCT(P92:AB92,B23:N23)</f>
        <v>52</v>
      </c>
      <c r="AH92" s="2">
        <f>IF(B24-B20&gt;5,1,IF(B24-B20&lt;=2,0,(B24-B20-2)/3))</f>
        <v>1</v>
      </c>
      <c r="AI92" s="2">
        <f t="shared" ref="AI92:AT92" si="195">IF(C24-C20&gt;5,1,IF(C24-C20&lt;=2,0,(C24-C20-2)/3))</f>
        <v>1</v>
      </c>
      <c r="AJ92" s="2">
        <f t="shared" si="195"/>
        <v>1</v>
      </c>
      <c r="AK92" s="2">
        <f t="shared" si="195"/>
        <v>0</v>
      </c>
      <c r="AL92" s="2">
        <f t="shared" si="195"/>
        <v>0</v>
      </c>
      <c r="AM92" s="2">
        <f t="shared" si="195"/>
        <v>0</v>
      </c>
      <c r="AN92" s="2">
        <f t="shared" si="195"/>
        <v>0</v>
      </c>
      <c r="AO92" s="2">
        <f t="shared" si="195"/>
        <v>0</v>
      </c>
      <c r="AP92" s="2">
        <f t="shared" si="195"/>
        <v>0</v>
      </c>
      <c r="AQ92" s="2">
        <f t="shared" si="195"/>
        <v>0</v>
      </c>
      <c r="AR92" s="2">
        <f t="shared" si="195"/>
        <v>0</v>
      </c>
      <c r="AS92" s="2">
        <f t="shared" si="195"/>
        <v>0</v>
      </c>
      <c r="AT92" s="2">
        <f t="shared" si="195"/>
        <v>0</v>
      </c>
      <c r="AU92" s="2">
        <f>SUMPRODUCT(AH92:AT92,B23:N23)</f>
        <v>26</v>
      </c>
    </row>
    <row r="93" spans="2:50" x14ac:dyDescent="0.25">
      <c r="B93" s="31">
        <f t="shared" si="186"/>
        <v>75</v>
      </c>
      <c r="C93" s="31">
        <f t="shared" si="186"/>
        <v>70</v>
      </c>
      <c r="D93" s="31">
        <f t="shared" si="186"/>
        <v>75</v>
      </c>
      <c r="E93" s="31">
        <f t="shared" si="186"/>
        <v>60</v>
      </c>
      <c r="F93" s="31">
        <f t="shared" si="186"/>
        <v>55</v>
      </c>
      <c r="G93" s="31">
        <f t="shared" si="186"/>
        <v>20</v>
      </c>
      <c r="H93" s="31">
        <f t="shared" si="186"/>
        <v>25</v>
      </c>
      <c r="I93" s="31">
        <f t="shared" si="191"/>
        <v>35</v>
      </c>
      <c r="J93" s="31">
        <f t="shared" ref="J93:N100" si="196">J92</f>
        <v>20</v>
      </c>
      <c r="K93" s="31">
        <f>K92</f>
        <v>15</v>
      </c>
      <c r="L93" s="31">
        <f>L90</f>
        <v>15</v>
      </c>
      <c r="M93" s="34">
        <f>M92*1.1</f>
        <v>11</v>
      </c>
      <c r="N93" s="31">
        <f>N92</f>
        <v>20</v>
      </c>
      <c r="P93" s="2">
        <f>IF(B25-B10&gt;5,1,IF(B25-B10&lt;=2,0,(B25-B10-2)/3))</f>
        <v>0</v>
      </c>
      <c r="Q93" s="2">
        <f t="shared" ref="Q93:AA93" si="197">IF(C25-C10&gt;5,1,IF(C25-C10&lt;=2,0,(C25-C10-2)/3))</f>
        <v>0</v>
      </c>
      <c r="R93" s="2">
        <f t="shared" si="197"/>
        <v>0</v>
      </c>
      <c r="S93" s="2">
        <f t="shared" si="197"/>
        <v>1</v>
      </c>
      <c r="T93" s="2">
        <f t="shared" si="197"/>
        <v>1</v>
      </c>
      <c r="U93" s="2">
        <f t="shared" si="197"/>
        <v>1</v>
      </c>
      <c r="V93" s="2">
        <f t="shared" si="197"/>
        <v>0</v>
      </c>
      <c r="W93" s="2">
        <f t="shared" si="197"/>
        <v>0</v>
      </c>
      <c r="X93" s="2">
        <f t="shared" si="197"/>
        <v>0</v>
      </c>
      <c r="Y93" s="2">
        <f t="shared" si="197"/>
        <v>0</v>
      </c>
      <c r="Z93" s="2">
        <f t="shared" si="197"/>
        <v>0</v>
      </c>
      <c r="AA93" s="2">
        <f t="shared" si="197"/>
        <v>0</v>
      </c>
      <c r="AB93" s="2">
        <f>IF(N25-N10&gt;20,1,IF(N25-N10&lt;=10,0,(N25-N10-10)/10))</f>
        <v>0</v>
      </c>
      <c r="AC93" s="6">
        <f>SUMPRODUCT(P93:AB93,B23:N23)</f>
        <v>34</v>
      </c>
      <c r="AH93" s="2">
        <f>IF(B25-B20&gt;5,1,IF(B25-B20&lt;=2,0,(B25-B20-2)/3))</f>
        <v>0</v>
      </c>
      <c r="AI93" s="2">
        <f t="shared" ref="AI93:AT93" si="198">IF(C25-C20&gt;5,1,IF(C25-C20&lt;=2,0,(C25-C20-2)/3))</f>
        <v>0</v>
      </c>
      <c r="AJ93" s="2">
        <f t="shared" si="198"/>
        <v>0</v>
      </c>
      <c r="AK93" s="2">
        <f t="shared" si="198"/>
        <v>0</v>
      </c>
      <c r="AL93" s="2">
        <f t="shared" si="198"/>
        <v>0</v>
      </c>
      <c r="AM93" s="2">
        <f t="shared" si="198"/>
        <v>0</v>
      </c>
      <c r="AN93" s="2">
        <f t="shared" si="198"/>
        <v>0</v>
      </c>
      <c r="AO93" s="2">
        <f t="shared" si="198"/>
        <v>0</v>
      </c>
      <c r="AP93" s="2">
        <f t="shared" si="198"/>
        <v>0</v>
      </c>
      <c r="AQ93" s="2">
        <f t="shared" si="198"/>
        <v>0</v>
      </c>
      <c r="AR93" s="2">
        <f t="shared" si="198"/>
        <v>0</v>
      </c>
      <c r="AS93" s="2">
        <f t="shared" si="198"/>
        <v>0</v>
      </c>
      <c r="AT93" s="2">
        <f t="shared" si="198"/>
        <v>0</v>
      </c>
      <c r="AU93" s="2">
        <f>SUMPRODUCT(AH93:AT93,B23:N23)</f>
        <v>0</v>
      </c>
    </row>
    <row r="94" spans="2:50" x14ac:dyDescent="0.25">
      <c r="B94" s="31">
        <f t="shared" si="186"/>
        <v>75</v>
      </c>
      <c r="C94" s="31">
        <f t="shared" si="186"/>
        <v>70</v>
      </c>
      <c r="D94" s="31">
        <f t="shared" si="186"/>
        <v>75</v>
      </c>
      <c r="E94" s="31">
        <f t="shared" si="186"/>
        <v>60</v>
      </c>
      <c r="F94" s="31">
        <f t="shared" si="186"/>
        <v>55</v>
      </c>
      <c r="G94" s="31">
        <f t="shared" si="186"/>
        <v>20</v>
      </c>
      <c r="H94" s="31">
        <f t="shared" si="186"/>
        <v>25</v>
      </c>
      <c r="I94" s="31">
        <f t="shared" si="191"/>
        <v>35</v>
      </c>
      <c r="J94" s="31">
        <f t="shared" si="196"/>
        <v>20</v>
      </c>
      <c r="K94" s="31">
        <f>K93</f>
        <v>15</v>
      </c>
      <c r="L94" s="31">
        <f>L90</f>
        <v>15</v>
      </c>
      <c r="M94" s="34">
        <f>M92*0.9</f>
        <v>9</v>
      </c>
      <c r="N94" s="31">
        <f>N93</f>
        <v>20</v>
      </c>
      <c r="P94" s="2">
        <f>IF(B26-B10&gt;5,1,IF(B26-B10&lt;=2,0,(B26-B10-2)/3))</f>
        <v>0</v>
      </c>
      <c r="Q94" s="2">
        <f t="shared" ref="Q94:AA94" si="199">IF(C26-C10&gt;5,1,IF(C26-C10&lt;=2,0,(C26-C10-2)/3))</f>
        <v>0</v>
      </c>
      <c r="R94" s="2">
        <f t="shared" si="199"/>
        <v>0</v>
      </c>
      <c r="S94" s="2">
        <f t="shared" si="199"/>
        <v>0</v>
      </c>
      <c r="T94" s="2">
        <f t="shared" si="199"/>
        <v>0</v>
      </c>
      <c r="U94" s="2">
        <f t="shared" si="199"/>
        <v>1</v>
      </c>
      <c r="V94" s="2">
        <f t="shared" si="199"/>
        <v>0</v>
      </c>
      <c r="W94" s="2">
        <f t="shared" si="199"/>
        <v>0</v>
      </c>
      <c r="X94" s="2">
        <f t="shared" si="199"/>
        <v>0</v>
      </c>
      <c r="Y94" s="2">
        <f t="shared" si="199"/>
        <v>1</v>
      </c>
      <c r="Z94" s="2">
        <f t="shared" si="199"/>
        <v>0</v>
      </c>
      <c r="AA94" s="2">
        <f t="shared" si="199"/>
        <v>0</v>
      </c>
      <c r="AB94" s="2">
        <f>IF(N26-N10&gt;20,1,IF(N26-N10&lt;=10,0,(N26-N10-10)/10))</f>
        <v>0</v>
      </c>
      <c r="AC94" s="6">
        <f>SUMPRODUCT(P94:AB94,B23:N23)</f>
        <v>16</v>
      </c>
      <c r="AH94" s="2">
        <f>IF(B26-B20&gt;5,1,IF(B26-B20&lt;=2,0,(B26-B20-2)/3))</f>
        <v>0</v>
      </c>
      <c r="AI94" s="2">
        <f t="shared" ref="AI94:AT94" si="200">IF(C26-C20&gt;5,1,IF(C26-C20&lt;=2,0,(C26-C20-2)/3))</f>
        <v>0</v>
      </c>
      <c r="AJ94" s="2">
        <f t="shared" si="200"/>
        <v>0</v>
      </c>
      <c r="AK94" s="2">
        <f t="shared" si="200"/>
        <v>0</v>
      </c>
      <c r="AL94" s="2">
        <f t="shared" si="200"/>
        <v>0</v>
      </c>
      <c r="AM94" s="2">
        <f t="shared" si="200"/>
        <v>0</v>
      </c>
      <c r="AN94" s="2">
        <f t="shared" si="200"/>
        <v>1</v>
      </c>
      <c r="AO94" s="2">
        <f t="shared" si="200"/>
        <v>1</v>
      </c>
      <c r="AP94" s="2">
        <f t="shared" si="200"/>
        <v>1</v>
      </c>
      <c r="AQ94" s="2">
        <f t="shared" si="200"/>
        <v>1</v>
      </c>
      <c r="AR94" s="2">
        <f t="shared" si="200"/>
        <v>0</v>
      </c>
      <c r="AS94" s="2">
        <f t="shared" si="200"/>
        <v>0</v>
      </c>
      <c r="AT94" s="2">
        <f t="shared" si="200"/>
        <v>0</v>
      </c>
      <c r="AU94" s="2">
        <f>SUMPRODUCT(AH94:AT94,B23:N23)</f>
        <v>26</v>
      </c>
    </row>
    <row r="95" spans="2:50" x14ac:dyDescent="0.25">
      <c r="B95" s="31">
        <f t="shared" si="186"/>
        <v>75</v>
      </c>
      <c r="C95" s="31">
        <f t="shared" si="186"/>
        <v>70</v>
      </c>
      <c r="D95" s="31">
        <f t="shared" si="186"/>
        <v>75</v>
      </c>
      <c r="E95" s="31">
        <f t="shared" si="186"/>
        <v>60</v>
      </c>
      <c r="F95" s="31">
        <f t="shared" si="186"/>
        <v>55</v>
      </c>
      <c r="G95" s="31">
        <f t="shared" si="186"/>
        <v>20</v>
      </c>
      <c r="H95" s="31">
        <f t="shared" si="186"/>
        <v>25</v>
      </c>
      <c r="I95" s="31">
        <f t="shared" si="191"/>
        <v>35</v>
      </c>
      <c r="J95" s="31">
        <f t="shared" si="196"/>
        <v>20</v>
      </c>
      <c r="K95" s="31">
        <f t="shared" ref="K95:N99" si="201">K94</f>
        <v>15</v>
      </c>
      <c r="L95" s="31">
        <f>L94</f>
        <v>15</v>
      </c>
      <c r="M95" s="31">
        <f>M92</f>
        <v>10</v>
      </c>
      <c r="N95" s="34">
        <f>N94*1.1</f>
        <v>22</v>
      </c>
      <c r="P95" s="2">
        <f>IF(B27-B10&gt;5,1,IF(B27-B10&lt;=2,0,(B27-B10-2)/3))</f>
        <v>1</v>
      </c>
      <c r="Q95" s="2">
        <f t="shared" ref="Q95:AA95" si="202">IF(C27-C10&gt;5,1,IF(C27-C10&lt;=2,0,(C27-C10-2)/3))</f>
        <v>0</v>
      </c>
      <c r="R95" s="2">
        <f t="shared" si="202"/>
        <v>0</v>
      </c>
      <c r="S95" s="2">
        <f t="shared" si="202"/>
        <v>0</v>
      </c>
      <c r="T95" s="2">
        <f t="shared" si="202"/>
        <v>0</v>
      </c>
      <c r="U95" s="2">
        <f t="shared" si="202"/>
        <v>0</v>
      </c>
      <c r="V95" s="2">
        <f t="shared" si="202"/>
        <v>0</v>
      </c>
      <c r="W95" s="2">
        <f t="shared" si="202"/>
        <v>0</v>
      </c>
      <c r="X95" s="2">
        <f t="shared" si="202"/>
        <v>0</v>
      </c>
      <c r="Y95" s="2">
        <f t="shared" si="202"/>
        <v>1</v>
      </c>
      <c r="Z95" s="2">
        <f t="shared" si="202"/>
        <v>1</v>
      </c>
      <c r="AA95" s="2">
        <f t="shared" si="202"/>
        <v>1</v>
      </c>
      <c r="AB95" s="2">
        <f>IF(N27-N10&gt;20,1,IF(N27-N10&lt;=10,0,(N27-N10-10)/10))</f>
        <v>0</v>
      </c>
      <c r="AC95" s="6">
        <f>SUMPRODUCT(P95:AB95,B23:N23)</f>
        <v>30</v>
      </c>
      <c r="AH95" s="2">
        <f>IF(B27-B20&gt;5,1,IF(B27-B20&lt;=2,0,(B27-B20-2)/3))</f>
        <v>1</v>
      </c>
      <c r="AI95" s="2">
        <f t="shared" ref="AI95:AT95" si="203">IF(C27-C20&gt;5,1,IF(C27-C20&lt;=2,0,(C27-C20-2)/3))</f>
        <v>0</v>
      </c>
      <c r="AJ95" s="2">
        <f t="shared" si="203"/>
        <v>0</v>
      </c>
      <c r="AK95" s="2">
        <f t="shared" si="203"/>
        <v>0</v>
      </c>
      <c r="AL95" s="2">
        <f t="shared" si="203"/>
        <v>0</v>
      </c>
      <c r="AM95" s="2">
        <f t="shared" si="203"/>
        <v>0</v>
      </c>
      <c r="AN95" s="2">
        <f t="shared" si="203"/>
        <v>0</v>
      </c>
      <c r="AO95" s="2">
        <f t="shared" si="203"/>
        <v>0</v>
      </c>
      <c r="AP95" s="2">
        <f t="shared" si="203"/>
        <v>1</v>
      </c>
      <c r="AQ95" s="2">
        <f t="shared" si="203"/>
        <v>1</v>
      </c>
      <c r="AR95" s="2">
        <f t="shared" si="203"/>
        <v>1</v>
      </c>
      <c r="AS95" s="2">
        <f t="shared" si="203"/>
        <v>1</v>
      </c>
      <c r="AT95" s="2">
        <f t="shared" si="203"/>
        <v>1</v>
      </c>
      <c r="AU95" s="2">
        <f>SUMPRODUCT(AH95:AT95,B23:N23)</f>
        <v>36</v>
      </c>
    </row>
    <row r="96" spans="2:50" x14ac:dyDescent="0.25">
      <c r="B96" s="31">
        <f t="shared" si="186"/>
        <v>75</v>
      </c>
      <c r="C96" s="31">
        <f t="shared" si="186"/>
        <v>70</v>
      </c>
      <c r="D96" s="31">
        <f t="shared" si="186"/>
        <v>75</v>
      </c>
      <c r="E96" s="31">
        <f t="shared" si="186"/>
        <v>60</v>
      </c>
      <c r="F96" s="31">
        <f t="shared" si="186"/>
        <v>55</v>
      </c>
      <c r="G96" s="31">
        <f t="shared" si="186"/>
        <v>20</v>
      </c>
      <c r="H96" s="31">
        <f t="shared" si="186"/>
        <v>25</v>
      </c>
      <c r="I96" s="31">
        <f t="shared" si="191"/>
        <v>35</v>
      </c>
      <c r="J96" s="31">
        <f t="shared" si="196"/>
        <v>20</v>
      </c>
      <c r="K96" s="31">
        <f t="shared" si="201"/>
        <v>15</v>
      </c>
      <c r="L96" s="31">
        <f>L95</f>
        <v>15</v>
      </c>
      <c r="M96" s="31">
        <f>M92</f>
        <v>10</v>
      </c>
      <c r="N96" s="34">
        <f>20*0.9</f>
        <v>18</v>
      </c>
      <c r="AC96" s="6"/>
    </row>
    <row r="97" spans="2:50" x14ac:dyDescent="0.25">
      <c r="B97" s="34">
        <f>B68*1.1</f>
        <v>16.5</v>
      </c>
      <c r="C97" s="31">
        <f>C68</f>
        <v>10</v>
      </c>
      <c r="D97" s="31">
        <f t="shared" ref="D97:N97" si="204">D68</f>
        <v>20</v>
      </c>
      <c r="E97" s="31">
        <f t="shared" si="204"/>
        <v>75</v>
      </c>
      <c r="F97" s="31">
        <f t="shared" si="204"/>
        <v>70</v>
      </c>
      <c r="G97" s="31">
        <f t="shared" si="204"/>
        <v>75</v>
      </c>
      <c r="H97" s="31">
        <f t="shared" si="204"/>
        <v>60</v>
      </c>
      <c r="I97" s="31">
        <f t="shared" si="204"/>
        <v>30</v>
      </c>
      <c r="J97" s="31">
        <f t="shared" si="204"/>
        <v>25</v>
      </c>
      <c r="K97" s="31">
        <f t="shared" si="204"/>
        <v>35</v>
      </c>
      <c r="L97" s="31">
        <f t="shared" si="204"/>
        <v>15</v>
      </c>
      <c r="M97" s="31">
        <f t="shared" si="204"/>
        <v>10</v>
      </c>
      <c r="N97" s="31">
        <f t="shared" si="204"/>
        <v>20</v>
      </c>
      <c r="AC97" s="6"/>
    </row>
    <row r="98" spans="2:50" x14ac:dyDescent="0.25">
      <c r="B98" s="34">
        <f>B68*0.9</f>
        <v>13.5</v>
      </c>
      <c r="C98" s="31">
        <f>C97</f>
        <v>10</v>
      </c>
      <c r="D98" s="31">
        <f t="shared" si="186"/>
        <v>20</v>
      </c>
      <c r="E98" s="31">
        <f t="shared" si="186"/>
        <v>75</v>
      </c>
      <c r="F98" s="31">
        <f t="shared" si="186"/>
        <v>70</v>
      </c>
      <c r="G98" s="31">
        <f t="shared" si="186"/>
        <v>75</v>
      </c>
      <c r="H98" s="31">
        <f t="shared" si="186"/>
        <v>60</v>
      </c>
      <c r="I98" s="31">
        <f t="shared" si="191"/>
        <v>30</v>
      </c>
      <c r="J98" s="31">
        <f t="shared" si="196"/>
        <v>25</v>
      </c>
      <c r="K98" s="31">
        <f t="shared" si="201"/>
        <v>35</v>
      </c>
      <c r="L98" s="31">
        <f t="shared" ref="L98:N98" si="205">L97</f>
        <v>15</v>
      </c>
      <c r="M98" s="31">
        <f t="shared" si="205"/>
        <v>10</v>
      </c>
      <c r="N98" s="31">
        <f t="shared" si="205"/>
        <v>20</v>
      </c>
      <c r="P98" t="s">
        <v>32</v>
      </c>
      <c r="AC98" s="6"/>
      <c r="AE98" t="s">
        <v>36</v>
      </c>
      <c r="AH98" t="s">
        <v>32</v>
      </c>
      <c r="AW98" t="s">
        <v>36</v>
      </c>
    </row>
    <row r="99" spans="2:50" x14ac:dyDescent="0.25">
      <c r="B99" s="31">
        <f>15</f>
        <v>15</v>
      </c>
      <c r="C99" s="34">
        <f>C98*1.1</f>
        <v>11</v>
      </c>
      <c r="D99" s="31">
        <f>D98</f>
        <v>20</v>
      </c>
      <c r="E99" s="31">
        <f t="shared" ref="E99:H106" si="206">E98</f>
        <v>75</v>
      </c>
      <c r="F99" s="31">
        <f t="shared" si="206"/>
        <v>70</v>
      </c>
      <c r="G99" s="31">
        <f t="shared" si="206"/>
        <v>75</v>
      </c>
      <c r="H99" s="31">
        <f t="shared" si="206"/>
        <v>60</v>
      </c>
      <c r="I99" s="31">
        <f t="shared" si="191"/>
        <v>30</v>
      </c>
      <c r="J99" s="31">
        <f t="shared" si="196"/>
        <v>25</v>
      </c>
      <c r="K99" s="31">
        <f t="shared" si="201"/>
        <v>35</v>
      </c>
      <c r="L99" s="31">
        <f t="shared" si="201"/>
        <v>15</v>
      </c>
      <c r="M99" s="31">
        <f t="shared" si="201"/>
        <v>10</v>
      </c>
      <c r="N99" s="31">
        <f t="shared" si="201"/>
        <v>20</v>
      </c>
      <c r="P99" s="2">
        <f>IF(B11-B24&gt;5,1,IF(B11-B24&lt;=2,0,(B11-B24-2)/3))</f>
        <v>0</v>
      </c>
      <c r="Q99" s="2">
        <f t="shared" ref="Q99:AA99" si="207">IF(C11-C24&gt;5,1,IF(C11-C24&lt;=2,0,(C11-C24-2)/3))</f>
        <v>0</v>
      </c>
      <c r="R99" s="2">
        <f t="shared" si="207"/>
        <v>0</v>
      </c>
      <c r="S99" s="2">
        <f t="shared" si="207"/>
        <v>0</v>
      </c>
      <c r="T99" s="2">
        <f t="shared" si="207"/>
        <v>1</v>
      </c>
      <c r="U99" s="2">
        <f t="shared" si="207"/>
        <v>0</v>
      </c>
      <c r="V99" s="2">
        <f t="shared" si="207"/>
        <v>1</v>
      </c>
      <c r="W99" s="2">
        <f t="shared" si="207"/>
        <v>1</v>
      </c>
      <c r="X99" s="2">
        <f t="shared" si="207"/>
        <v>1</v>
      </c>
      <c r="Y99" s="2">
        <f t="shared" si="207"/>
        <v>1</v>
      </c>
      <c r="Z99" s="2">
        <f t="shared" si="207"/>
        <v>1</v>
      </c>
      <c r="AA99" s="2">
        <f t="shared" si="207"/>
        <v>1</v>
      </c>
      <c r="AB99" s="2">
        <f>IF(N11-N24&gt;20,1,IF(N11-N24&lt;=10,0,(N11-N24-10)/10))</f>
        <v>1</v>
      </c>
      <c r="AC99" s="6">
        <f>SUMPRODUCT(P99:AB99,B23:N23)</f>
        <v>53</v>
      </c>
      <c r="AD99" t="s">
        <v>1</v>
      </c>
      <c r="AE99">
        <f>AC99-AC104</f>
        <v>14</v>
      </c>
      <c r="AF99">
        <f>LARGE(AE99:AE102,1)</f>
        <v>30</v>
      </c>
      <c r="AH99" s="2">
        <f>IF(B21-B24&gt;5,1,IF(B21-B24&lt;=2,0,(B21-B24-2)/3))</f>
        <v>0</v>
      </c>
      <c r="AI99" s="2">
        <f t="shared" ref="AI99:AT99" si="208">IF(C21-C24&gt;5,1,IF(C21-C24&lt;=2,0,(C21-C24-2)/3))</f>
        <v>0</v>
      </c>
      <c r="AJ99" s="2">
        <f t="shared" si="208"/>
        <v>0</v>
      </c>
      <c r="AK99" s="2">
        <f t="shared" si="208"/>
        <v>0</v>
      </c>
      <c r="AL99" s="2">
        <f t="shared" si="208"/>
        <v>0</v>
      </c>
      <c r="AM99" s="2">
        <f t="shared" si="208"/>
        <v>1</v>
      </c>
      <c r="AN99" s="2">
        <f t="shared" si="208"/>
        <v>1</v>
      </c>
      <c r="AO99" s="2">
        <f t="shared" si="208"/>
        <v>1</v>
      </c>
      <c r="AP99" s="2">
        <f t="shared" si="208"/>
        <v>1</v>
      </c>
      <c r="AQ99" s="2">
        <f t="shared" si="208"/>
        <v>1</v>
      </c>
      <c r="AR99" s="2">
        <f t="shared" si="208"/>
        <v>1</v>
      </c>
      <c r="AS99" s="2">
        <f t="shared" si="208"/>
        <v>0</v>
      </c>
      <c r="AT99" s="2">
        <f t="shared" si="208"/>
        <v>1</v>
      </c>
      <c r="AU99" s="2">
        <f>SUMPRODUCT(AH99:AT99,B23:N23)</f>
        <v>40</v>
      </c>
      <c r="AV99" t="s">
        <v>1</v>
      </c>
      <c r="AW99">
        <f>AU99-AU104</f>
        <v>-7.6666666666666643</v>
      </c>
      <c r="AX99">
        <f>LARGE(AW99:AW102,1)</f>
        <v>79.666666666666657</v>
      </c>
    </row>
    <row r="100" spans="2:50" x14ac:dyDescent="0.25">
      <c r="B100" s="31">
        <f>B99</f>
        <v>15</v>
      </c>
      <c r="C100" s="34">
        <f>C98*0.9</f>
        <v>9</v>
      </c>
      <c r="D100" s="31">
        <f>D99</f>
        <v>20</v>
      </c>
      <c r="E100" s="31">
        <f t="shared" si="206"/>
        <v>75</v>
      </c>
      <c r="F100" s="31">
        <f t="shared" si="206"/>
        <v>70</v>
      </c>
      <c r="G100" s="31">
        <f t="shared" si="206"/>
        <v>75</v>
      </c>
      <c r="H100" s="31">
        <f t="shared" si="206"/>
        <v>60</v>
      </c>
      <c r="I100" s="31">
        <f t="shared" si="191"/>
        <v>30</v>
      </c>
      <c r="J100" s="31">
        <f t="shared" si="196"/>
        <v>25</v>
      </c>
      <c r="K100" s="31">
        <f t="shared" si="196"/>
        <v>35</v>
      </c>
      <c r="L100" s="31">
        <f t="shared" si="196"/>
        <v>15</v>
      </c>
      <c r="M100" s="31">
        <f t="shared" si="196"/>
        <v>10</v>
      </c>
      <c r="N100" s="31">
        <f t="shared" si="196"/>
        <v>20</v>
      </c>
      <c r="O100" t="s">
        <v>46</v>
      </c>
      <c r="P100" s="2">
        <f>IF(B11-B25&gt;5,1,IF(B11-B25&lt;=2,0,(B11-B25-2)/3))</f>
        <v>1</v>
      </c>
      <c r="Q100" s="2">
        <f t="shared" ref="Q100:AA100" si="209">IF(C11-C25&gt;5,1,IF(C11-C25&lt;=2,0,(C11-C25-2)/3))</f>
        <v>1</v>
      </c>
      <c r="R100" s="2">
        <f t="shared" si="209"/>
        <v>1</v>
      </c>
      <c r="S100" s="2">
        <f t="shared" si="209"/>
        <v>0</v>
      </c>
      <c r="T100" s="2">
        <f t="shared" si="209"/>
        <v>0</v>
      </c>
      <c r="U100" s="2">
        <f t="shared" si="209"/>
        <v>0</v>
      </c>
      <c r="V100" s="2">
        <f t="shared" si="209"/>
        <v>1</v>
      </c>
      <c r="W100" s="2">
        <f t="shared" si="209"/>
        <v>1</v>
      </c>
      <c r="X100" s="2">
        <f t="shared" si="209"/>
        <v>0</v>
      </c>
      <c r="Y100" s="2">
        <f t="shared" si="209"/>
        <v>0.66666666666666663</v>
      </c>
      <c r="Z100" s="2">
        <f t="shared" si="209"/>
        <v>1</v>
      </c>
      <c r="AA100" s="2">
        <f t="shared" si="209"/>
        <v>1</v>
      </c>
      <c r="AB100" s="2">
        <f>IF(N11-N25&gt;20,1,IF(N11-N25&lt;=10,0,(N11-N25-10)/10))</f>
        <v>1</v>
      </c>
      <c r="AC100" s="6">
        <f>SUMPRODUCT(P100:AB100,B23:N23)</f>
        <v>59.333333333333336</v>
      </c>
      <c r="AD100" t="s">
        <v>2</v>
      </c>
      <c r="AE100">
        <f>AC100-AC105</f>
        <v>25.333333333333336</v>
      </c>
      <c r="AG100" t="s">
        <v>59</v>
      </c>
      <c r="AH100" s="2">
        <f>IF(B21-B25&gt;5,1,IF(B21-B25&lt;=2,0,(B21-B25-2)/3))</f>
        <v>1</v>
      </c>
      <c r="AI100" s="2">
        <f t="shared" ref="AI100:AT100" si="210">IF(C21-C25&gt;5,1,IF(C21-C25&lt;=2,0,(C21-C25-2)/3))</f>
        <v>1</v>
      </c>
      <c r="AJ100" s="2">
        <f t="shared" si="210"/>
        <v>1</v>
      </c>
      <c r="AK100" s="2">
        <f t="shared" si="210"/>
        <v>0</v>
      </c>
      <c r="AL100" s="2">
        <f t="shared" si="210"/>
        <v>0</v>
      </c>
      <c r="AM100" s="2">
        <f t="shared" si="210"/>
        <v>0</v>
      </c>
      <c r="AN100" s="2">
        <f t="shared" si="210"/>
        <v>1</v>
      </c>
      <c r="AO100" s="2">
        <f t="shared" si="210"/>
        <v>1</v>
      </c>
      <c r="AP100" s="2">
        <f t="shared" si="210"/>
        <v>1</v>
      </c>
      <c r="AQ100" s="2">
        <f t="shared" si="210"/>
        <v>1</v>
      </c>
      <c r="AR100" s="2">
        <f t="shared" si="210"/>
        <v>1</v>
      </c>
      <c r="AS100" s="2">
        <f t="shared" si="210"/>
        <v>0</v>
      </c>
      <c r="AT100" s="2">
        <f t="shared" si="210"/>
        <v>1</v>
      </c>
      <c r="AU100" s="2">
        <f>SUMPRODUCT(AH100:AT100,B23:N23)</f>
        <v>58</v>
      </c>
      <c r="AV100" t="s">
        <v>2</v>
      </c>
      <c r="AW100">
        <f>AU100-AU105</f>
        <v>24</v>
      </c>
    </row>
    <row r="101" spans="2:50" x14ac:dyDescent="0.25">
      <c r="B101" s="31">
        <f>B100</f>
        <v>15</v>
      </c>
      <c r="C101" s="31">
        <f>C98</f>
        <v>10</v>
      </c>
      <c r="D101" s="34">
        <f>D100*1.1</f>
        <v>22</v>
      </c>
      <c r="E101" s="31">
        <f>E100</f>
        <v>75</v>
      </c>
      <c r="F101" s="31">
        <f t="shared" si="206"/>
        <v>70</v>
      </c>
      <c r="G101" s="31">
        <f t="shared" si="206"/>
        <v>75</v>
      </c>
      <c r="H101" s="31">
        <f t="shared" si="206"/>
        <v>60</v>
      </c>
      <c r="I101" s="31">
        <f t="shared" si="191"/>
        <v>30</v>
      </c>
      <c r="J101" s="31">
        <f t="shared" si="191"/>
        <v>25</v>
      </c>
      <c r="K101" s="31">
        <f t="shared" si="191"/>
        <v>35</v>
      </c>
      <c r="L101" s="31">
        <f t="shared" si="191"/>
        <v>15</v>
      </c>
      <c r="M101" s="31">
        <f t="shared" si="191"/>
        <v>10</v>
      </c>
      <c r="N101" s="31">
        <f t="shared" si="191"/>
        <v>20</v>
      </c>
      <c r="P101" s="2">
        <f>IF(B11-B26&gt;5,1,IF(B11-B26&lt;=2,0,(B11-B26-2)/3))</f>
        <v>1</v>
      </c>
      <c r="Q101" s="2">
        <f t="shared" ref="Q101:AA101" si="211">IF(C11-C26&gt;5,1,IF(C11-C26&lt;=2,0,(C11-C26-2)/3))</f>
        <v>1</v>
      </c>
      <c r="R101" s="2">
        <f t="shared" si="211"/>
        <v>1</v>
      </c>
      <c r="S101" s="2">
        <f t="shared" si="211"/>
        <v>0</v>
      </c>
      <c r="T101" s="2">
        <f t="shared" si="211"/>
        <v>1</v>
      </c>
      <c r="U101" s="2">
        <f t="shared" si="211"/>
        <v>0</v>
      </c>
      <c r="V101" s="2">
        <f t="shared" si="211"/>
        <v>0</v>
      </c>
      <c r="W101" s="2">
        <f t="shared" si="211"/>
        <v>0</v>
      </c>
      <c r="X101" s="2">
        <f t="shared" si="211"/>
        <v>0</v>
      </c>
      <c r="Y101" s="2">
        <f t="shared" si="211"/>
        <v>0</v>
      </c>
      <c r="Z101" s="2">
        <f t="shared" si="211"/>
        <v>1</v>
      </c>
      <c r="AA101" s="2">
        <f t="shared" si="211"/>
        <v>1</v>
      </c>
      <c r="AB101" s="2">
        <f>IF(N11-N26&gt;20,1,IF(N11-N26&lt;=10,0,(N11-N26-10)/10))</f>
        <v>1</v>
      </c>
      <c r="AC101" s="6">
        <f>SUMPRODUCT(P101:AB101,B23:N23)</f>
        <v>53</v>
      </c>
      <c r="AD101" t="s">
        <v>3</v>
      </c>
      <c r="AE101">
        <f>AC101-AC106</f>
        <v>6</v>
      </c>
      <c r="AH101" s="2">
        <f>IF(B21-B26&gt;5,1,IF(B21-B26&lt;=2,0,(B21-B26-2)/3))</f>
        <v>1</v>
      </c>
      <c r="AI101" s="2">
        <f t="shared" ref="AI101:AT101" si="212">IF(C21-C26&gt;5,1,IF(C21-C26&lt;=2,0,(C21-C26-2)/3))</f>
        <v>1</v>
      </c>
      <c r="AJ101" s="2">
        <f t="shared" si="212"/>
        <v>1</v>
      </c>
      <c r="AK101" s="2">
        <f t="shared" si="212"/>
        <v>0.66666666666666663</v>
      </c>
      <c r="AL101" s="2">
        <f t="shared" si="212"/>
        <v>1</v>
      </c>
      <c r="AM101" s="2">
        <f t="shared" si="212"/>
        <v>0</v>
      </c>
      <c r="AN101" s="2">
        <f t="shared" si="212"/>
        <v>1</v>
      </c>
      <c r="AO101" s="2">
        <f t="shared" si="212"/>
        <v>1</v>
      </c>
      <c r="AP101" s="2">
        <f t="shared" si="212"/>
        <v>1</v>
      </c>
      <c r="AQ101" s="2">
        <f t="shared" si="212"/>
        <v>1</v>
      </c>
      <c r="AR101" s="2">
        <f t="shared" si="212"/>
        <v>1</v>
      </c>
      <c r="AS101" s="2">
        <f t="shared" si="212"/>
        <v>0</v>
      </c>
      <c r="AT101" s="2">
        <f t="shared" si="212"/>
        <v>1</v>
      </c>
      <c r="AU101" s="2">
        <f>SUMPRODUCT(AH101:AT101,B23:N23)</f>
        <v>79.666666666666657</v>
      </c>
      <c r="AV101" s="5" t="s">
        <v>3</v>
      </c>
      <c r="AW101" s="5">
        <f>AU101-AU106</f>
        <v>79.666666666666657</v>
      </c>
    </row>
    <row r="102" spans="2:50" x14ac:dyDescent="0.25">
      <c r="B102" s="31">
        <f>B101</f>
        <v>15</v>
      </c>
      <c r="C102" s="31">
        <f>C101</f>
        <v>10</v>
      </c>
      <c r="D102" s="34">
        <f>D100*0.9</f>
        <v>18</v>
      </c>
      <c r="E102" s="31">
        <f>E101</f>
        <v>75</v>
      </c>
      <c r="F102" s="31">
        <f t="shared" si="206"/>
        <v>70</v>
      </c>
      <c r="G102" s="31">
        <f t="shared" si="206"/>
        <v>75</v>
      </c>
      <c r="H102" s="31">
        <f t="shared" si="206"/>
        <v>60</v>
      </c>
      <c r="I102" s="31">
        <f t="shared" ref="I102:N116" si="213">I101</f>
        <v>30</v>
      </c>
      <c r="J102" s="31">
        <f t="shared" si="213"/>
        <v>25</v>
      </c>
      <c r="K102" s="31">
        <f t="shared" si="213"/>
        <v>35</v>
      </c>
      <c r="L102" s="31">
        <f t="shared" si="213"/>
        <v>15</v>
      </c>
      <c r="M102" s="31">
        <f t="shared" si="213"/>
        <v>10</v>
      </c>
      <c r="N102" s="31">
        <f t="shared" si="213"/>
        <v>20</v>
      </c>
      <c r="P102" s="2">
        <f>IF(B11-B27&gt;5,1,IF(B11-B27&lt;=2,0,(B11-B27-2)/3))</f>
        <v>0</v>
      </c>
      <c r="Q102" s="2">
        <f t="shared" ref="Q102:AA102" si="214">IF(C11-C27&gt;5,1,IF(C11-C27&lt;=2,0,(C11-C27-2)/3))</f>
        <v>1</v>
      </c>
      <c r="R102" s="2">
        <f t="shared" si="214"/>
        <v>1</v>
      </c>
      <c r="S102" s="2">
        <f t="shared" si="214"/>
        <v>1</v>
      </c>
      <c r="T102" s="2">
        <f t="shared" si="214"/>
        <v>1</v>
      </c>
      <c r="U102" s="2">
        <f t="shared" si="214"/>
        <v>0</v>
      </c>
      <c r="V102" s="2">
        <f t="shared" si="214"/>
        <v>1</v>
      </c>
      <c r="W102" s="2">
        <f t="shared" si="214"/>
        <v>1</v>
      </c>
      <c r="X102" s="2">
        <f t="shared" si="214"/>
        <v>0</v>
      </c>
      <c r="Y102" s="2">
        <f t="shared" si="214"/>
        <v>0</v>
      </c>
      <c r="Z102" s="2">
        <f t="shared" si="214"/>
        <v>0</v>
      </c>
      <c r="AA102" s="2">
        <f t="shared" si="214"/>
        <v>0</v>
      </c>
      <c r="AB102" s="2">
        <f>IF(N11-N27&gt;20,1,IF(N11-N27&lt;=10,0,(N11-N27-10)/10))</f>
        <v>0</v>
      </c>
      <c r="AC102" s="6">
        <f>SUMPRODUCT(P102:AB102,B23:N23)</f>
        <v>56</v>
      </c>
      <c r="AD102" s="5" t="s">
        <v>4</v>
      </c>
      <c r="AE102" s="5">
        <f>AC102-AC107</f>
        <v>30</v>
      </c>
      <c r="AH102" s="2">
        <f>IF(B21-B27&gt;5,1,IF(B21-B27&lt;=2,0,(B21-B27-2)/3))</f>
        <v>0</v>
      </c>
      <c r="AI102" s="2">
        <f t="shared" ref="AI102:AT102" si="215">IF(C21-C27&gt;5,1,IF(C21-C27&lt;=2,0,(C21-C27-2)/3))</f>
        <v>1</v>
      </c>
      <c r="AJ102" s="2">
        <f t="shared" si="215"/>
        <v>1</v>
      </c>
      <c r="AK102" s="2">
        <f t="shared" si="215"/>
        <v>1</v>
      </c>
      <c r="AL102" s="2">
        <f t="shared" si="215"/>
        <v>1</v>
      </c>
      <c r="AM102" s="2">
        <f t="shared" si="215"/>
        <v>1</v>
      </c>
      <c r="AN102" s="2">
        <f t="shared" si="215"/>
        <v>1</v>
      </c>
      <c r="AO102" s="2">
        <f t="shared" si="215"/>
        <v>1</v>
      </c>
      <c r="AP102" s="2">
        <f t="shared" si="215"/>
        <v>1</v>
      </c>
      <c r="AQ102" s="2">
        <f t="shared" si="215"/>
        <v>0</v>
      </c>
      <c r="AR102" s="2">
        <f t="shared" si="215"/>
        <v>0</v>
      </c>
      <c r="AS102" s="2">
        <f t="shared" si="215"/>
        <v>0</v>
      </c>
      <c r="AT102" s="2">
        <f t="shared" si="215"/>
        <v>0</v>
      </c>
      <c r="AU102" s="2">
        <f>SUMPRODUCT(AH102:AT102,B23:N23)</f>
        <v>68</v>
      </c>
      <c r="AV102" t="s">
        <v>4</v>
      </c>
      <c r="AW102">
        <f>AU102-AU107</f>
        <v>44</v>
      </c>
    </row>
    <row r="103" spans="2:50" x14ac:dyDescent="0.25">
      <c r="B103" s="31">
        <f>B102</f>
        <v>15</v>
      </c>
      <c r="C103" s="31">
        <f>C102</f>
        <v>10</v>
      </c>
      <c r="D103" s="31">
        <f>D100</f>
        <v>20</v>
      </c>
      <c r="E103" s="34">
        <f>E102*1.1</f>
        <v>82.5</v>
      </c>
      <c r="F103" s="31">
        <f>F102</f>
        <v>70</v>
      </c>
      <c r="G103" s="31">
        <f t="shared" si="206"/>
        <v>75</v>
      </c>
      <c r="H103" s="31">
        <f t="shared" si="206"/>
        <v>60</v>
      </c>
      <c r="I103" s="31">
        <f t="shared" si="213"/>
        <v>30</v>
      </c>
      <c r="J103" s="31">
        <f t="shared" si="213"/>
        <v>25</v>
      </c>
      <c r="K103" s="31">
        <f t="shared" si="213"/>
        <v>35</v>
      </c>
      <c r="L103" s="31">
        <f t="shared" si="213"/>
        <v>15</v>
      </c>
      <c r="M103" s="31">
        <f t="shared" si="213"/>
        <v>10</v>
      </c>
      <c r="N103" s="31">
        <f t="shared" si="213"/>
        <v>20</v>
      </c>
      <c r="P103" t="s">
        <v>35</v>
      </c>
      <c r="AC103" s="6"/>
      <c r="AH103" t="s">
        <v>57</v>
      </c>
    </row>
    <row r="104" spans="2:50" x14ac:dyDescent="0.25">
      <c r="B104" s="31">
        <f t="shared" ref="B104:C119" si="216">B103</f>
        <v>15</v>
      </c>
      <c r="C104" s="31">
        <f t="shared" si="216"/>
        <v>10</v>
      </c>
      <c r="D104" s="31">
        <f>D103</f>
        <v>20</v>
      </c>
      <c r="E104" s="34">
        <f>E102*0.9</f>
        <v>67.5</v>
      </c>
      <c r="F104" s="31">
        <f>F103</f>
        <v>70</v>
      </c>
      <c r="G104" s="31">
        <f t="shared" si="206"/>
        <v>75</v>
      </c>
      <c r="H104" s="31">
        <f t="shared" si="206"/>
        <v>60</v>
      </c>
      <c r="I104" s="31">
        <f t="shared" si="213"/>
        <v>30</v>
      </c>
      <c r="J104" s="31">
        <f t="shared" si="213"/>
        <v>25</v>
      </c>
      <c r="K104" s="31">
        <f t="shared" si="213"/>
        <v>35</v>
      </c>
      <c r="L104" s="31">
        <f t="shared" si="213"/>
        <v>15</v>
      </c>
      <c r="M104" s="31">
        <f t="shared" si="213"/>
        <v>10</v>
      </c>
      <c r="N104" s="31">
        <f t="shared" si="213"/>
        <v>20</v>
      </c>
      <c r="P104" s="2">
        <f>IF(B24-B11&gt;5,1,IF(B24-B11&lt;=2,0,(B24-B11-2)/3))</f>
        <v>1</v>
      </c>
      <c r="Q104" s="2">
        <f t="shared" ref="Q104:AA104" si="217">IF(C24-C11&gt;5,1,IF(C24-C11&lt;=2,0,(C24-C11-2)/3))</f>
        <v>1</v>
      </c>
      <c r="R104" s="2">
        <f t="shared" si="217"/>
        <v>1</v>
      </c>
      <c r="S104" s="2">
        <f t="shared" si="217"/>
        <v>1</v>
      </c>
      <c r="T104" s="2">
        <f t="shared" si="217"/>
        <v>0</v>
      </c>
      <c r="U104" s="2">
        <f t="shared" si="217"/>
        <v>0</v>
      </c>
      <c r="V104" s="2">
        <f t="shared" si="217"/>
        <v>0</v>
      </c>
      <c r="W104" s="2">
        <f t="shared" si="217"/>
        <v>0</v>
      </c>
      <c r="X104" s="2">
        <f t="shared" si="217"/>
        <v>0</v>
      </c>
      <c r="Y104" s="2">
        <f t="shared" si="217"/>
        <v>0</v>
      </c>
      <c r="Z104" s="2">
        <f t="shared" si="217"/>
        <v>0</v>
      </c>
      <c r="AA104" s="2">
        <f t="shared" si="217"/>
        <v>0</v>
      </c>
      <c r="AB104" s="2">
        <f>IF(N24-N11&gt;20,1,IF(N24-N11&lt;=10,0,(N24-N11-10)/10))</f>
        <v>0</v>
      </c>
      <c r="AC104" s="6">
        <f>SUMPRODUCT(P104:AB104,B23:N23)</f>
        <v>39</v>
      </c>
      <c r="AH104" s="2">
        <f>IF(B24-B21&gt;5,1,IF(B24-B21&lt;=2,0,(B24-B21-2)/3))</f>
        <v>1</v>
      </c>
      <c r="AI104" s="2">
        <f t="shared" ref="AI104:AT104" si="218">IF(C24-C21&gt;5,1,IF(C24-C21&lt;=2,0,(C24-C21-2)/3))</f>
        <v>1</v>
      </c>
      <c r="AJ104" s="2">
        <f t="shared" si="218"/>
        <v>1</v>
      </c>
      <c r="AK104" s="2">
        <f t="shared" si="218"/>
        <v>1</v>
      </c>
      <c r="AL104" s="2">
        <f t="shared" si="218"/>
        <v>0.66666666666666663</v>
      </c>
      <c r="AM104" s="2">
        <f t="shared" si="218"/>
        <v>0</v>
      </c>
      <c r="AN104" s="2">
        <f t="shared" si="218"/>
        <v>0</v>
      </c>
      <c r="AO104" s="2">
        <f t="shared" si="218"/>
        <v>0</v>
      </c>
      <c r="AP104" s="2">
        <f t="shared" si="218"/>
        <v>0</v>
      </c>
      <c r="AQ104" s="2">
        <f t="shared" si="218"/>
        <v>0</v>
      </c>
      <c r="AR104" s="2">
        <f t="shared" si="218"/>
        <v>0</v>
      </c>
      <c r="AS104" s="2">
        <f t="shared" si="218"/>
        <v>0</v>
      </c>
      <c r="AT104" s="2">
        <f t="shared" si="218"/>
        <v>0</v>
      </c>
      <c r="AU104" s="2">
        <f>SUMPRODUCT(AH104:AT104,B23:N23)</f>
        <v>47.666666666666664</v>
      </c>
    </row>
    <row r="105" spans="2:50" x14ac:dyDescent="0.25">
      <c r="B105" s="31">
        <f t="shared" si="216"/>
        <v>15</v>
      </c>
      <c r="C105" s="31">
        <f t="shared" si="216"/>
        <v>10</v>
      </c>
      <c r="D105" s="31">
        <f>D104</f>
        <v>20</v>
      </c>
      <c r="E105" s="31">
        <f>E102</f>
        <v>75</v>
      </c>
      <c r="F105" s="34">
        <f>F104*1.1</f>
        <v>77</v>
      </c>
      <c r="G105" s="31">
        <f>G104</f>
        <v>75</v>
      </c>
      <c r="H105" s="31">
        <f t="shared" si="206"/>
        <v>60</v>
      </c>
      <c r="I105" s="31">
        <f t="shared" si="213"/>
        <v>30</v>
      </c>
      <c r="J105" s="31">
        <f t="shared" si="213"/>
        <v>25</v>
      </c>
      <c r="K105" s="31">
        <f t="shared" si="213"/>
        <v>35</v>
      </c>
      <c r="L105" s="31">
        <f t="shared" si="213"/>
        <v>15</v>
      </c>
      <c r="M105" s="31">
        <f t="shared" si="213"/>
        <v>10</v>
      </c>
      <c r="N105" s="31">
        <f t="shared" si="213"/>
        <v>20</v>
      </c>
      <c r="P105" s="2">
        <f>IF(B25-B11&gt;5,1,IF(B25-B11&lt;=2,0,(B25-B11-2)/3))</f>
        <v>0</v>
      </c>
      <c r="Q105" s="2">
        <f t="shared" ref="Q105:AA105" si="219">IF(C25-C11&gt;5,1,IF(C25-C11&lt;=2,0,(C25-C11-2)/3))</f>
        <v>0</v>
      </c>
      <c r="R105" s="2">
        <f t="shared" si="219"/>
        <v>0</v>
      </c>
      <c r="S105" s="2">
        <f t="shared" si="219"/>
        <v>1</v>
      </c>
      <c r="T105" s="2">
        <f t="shared" si="219"/>
        <v>1</v>
      </c>
      <c r="U105" s="2">
        <f t="shared" si="219"/>
        <v>1</v>
      </c>
      <c r="V105" s="2">
        <f t="shared" si="219"/>
        <v>0</v>
      </c>
      <c r="W105" s="2">
        <f t="shared" si="219"/>
        <v>0</v>
      </c>
      <c r="X105" s="2">
        <f t="shared" si="219"/>
        <v>0</v>
      </c>
      <c r="Y105" s="2">
        <f t="shared" si="219"/>
        <v>0</v>
      </c>
      <c r="Z105" s="2">
        <f t="shared" si="219"/>
        <v>0</v>
      </c>
      <c r="AA105" s="2">
        <f t="shared" si="219"/>
        <v>0</v>
      </c>
      <c r="AB105" s="2">
        <f>IF(N25-N11&gt;20,1,IF(N25-N11&lt;=10,0,(N25-N11-10)/10))</f>
        <v>0</v>
      </c>
      <c r="AC105" s="6">
        <f>SUMPRODUCT(P105:AB105,B23:N23)</f>
        <v>34</v>
      </c>
      <c r="AH105" s="2">
        <f>IF(B25-B21&gt;5,1,IF(B25-B21&lt;=2,0,(B25-B21-2)/3))</f>
        <v>0</v>
      </c>
      <c r="AI105" s="2">
        <f t="shared" ref="AI105:AT105" si="220">IF(C25-C21&gt;5,1,IF(C25-C21&lt;=2,0,(C25-C21-2)/3))</f>
        <v>0</v>
      </c>
      <c r="AJ105" s="2">
        <f t="shared" si="220"/>
        <v>0</v>
      </c>
      <c r="AK105" s="2">
        <f t="shared" si="220"/>
        <v>1</v>
      </c>
      <c r="AL105" s="2">
        <f t="shared" si="220"/>
        <v>1</v>
      </c>
      <c r="AM105" s="2">
        <f t="shared" si="220"/>
        <v>1</v>
      </c>
      <c r="AN105" s="2">
        <f t="shared" si="220"/>
        <v>0</v>
      </c>
      <c r="AO105" s="2">
        <f t="shared" si="220"/>
        <v>0</v>
      </c>
      <c r="AP105" s="2">
        <f t="shared" si="220"/>
        <v>0</v>
      </c>
      <c r="AQ105" s="2">
        <f t="shared" si="220"/>
        <v>0</v>
      </c>
      <c r="AR105" s="2">
        <f t="shared" si="220"/>
        <v>0</v>
      </c>
      <c r="AS105" s="2">
        <f t="shared" si="220"/>
        <v>0</v>
      </c>
      <c r="AT105" s="2">
        <f t="shared" si="220"/>
        <v>0</v>
      </c>
      <c r="AU105" s="2">
        <f>SUMPRODUCT(AH105:AT105,B23:N23)</f>
        <v>34</v>
      </c>
    </row>
    <row r="106" spans="2:50" x14ac:dyDescent="0.25">
      <c r="B106" s="31">
        <f t="shared" si="216"/>
        <v>15</v>
      </c>
      <c r="C106" s="31">
        <f t="shared" si="216"/>
        <v>10</v>
      </c>
      <c r="D106" s="31">
        <f>D105</f>
        <v>20</v>
      </c>
      <c r="E106" s="31">
        <f>E105</f>
        <v>75</v>
      </c>
      <c r="F106" s="34">
        <f>F104*0.9</f>
        <v>63</v>
      </c>
      <c r="G106" s="31">
        <f>G105</f>
        <v>75</v>
      </c>
      <c r="H106" s="31">
        <f t="shared" si="206"/>
        <v>60</v>
      </c>
      <c r="I106" s="31">
        <f t="shared" si="213"/>
        <v>30</v>
      </c>
      <c r="J106" s="31">
        <f t="shared" si="213"/>
        <v>25</v>
      </c>
      <c r="K106" s="31">
        <f t="shared" si="213"/>
        <v>35</v>
      </c>
      <c r="L106" s="31">
        <f t="shared" si="213"/>
        <v>15</v>
      </c>
      <c r="M106" s="31">
        <f t="shared" si="213"/>
        <v>10</v>
      </c>
      <c r="N106" s="31">
        <f t="shared" si="213"/>
        <v>20</v>
      </c>
      <c r="P106" s="2">
        <f>IF(B26-B11&gt;5,1,IF(B26-B11&lt;=2,0,(B26-B11-2)/3))</f>
        <v>0</v>
      </c>
      <c r="Q106" s="2">
        <f t="shared" ref="Q106:AA106" si="221">IF(C26-C11&gt;5,1,IF(C26-C11&lt;=2,0,(C26-C11-2)/3))</f>
        <v>0</v>
      </c>
      <c r="R106" s="2">
        <f t="shared" si="221"/>
        <v>0</v>
      </c>
      <c r="S106" s="2">
        <f t="shared" si="221"/>
        <v>1</v>
      </c>
      <c r="T106" s="2">
        <f t="shared" si="221"/>
        <v>0</v>
      </c>
      <c r="U106" s="2">
        <f t="shared" si="221"/>
        <v>1</v>
      </c>
      <c r="V106" s="2">
        <f t="shared" si="221"/>
        <v>1</v>
      </c>
      <c r="W106" s="2">
        <f t="shared" si="221"/>
        <v>1</v>
      </c>
      <c r="X106" s="2">
        <f t="shared" si="221"/>
        <v>1</v>
      </c>
      <c r="Y106" s="2">
        <f t="shared" si="221"/>
        <v>1</v>
      </c>
      <c r="Z106" s="2">
        <f t="shared" si="221"/>
        <v>0</v>
      </c>
      <c r="AA106" s="2">
        <f t="shared" si="221"/>
        <v>0</v>
      </c>
      <c r="AB106" s="2">
        <f>IF(N26-N11&gt;20,1,IF(N26-N11&lt;=10,0,(N26-N11-10)/10))</f>
        <v>0</v>
      </c>
      <c r="AC106" s="6">
        <f>SUMPRODUCT(P106:AB106,B23:N23)</f>
        <v>47</v>
      </c>
      <c r="AH106" s="2">
        <f>IF(B26-B21&gt;5,1,IF(B26-B21&lt;=2,0,(B26-B21-2)/3))</f>
        <v>0</v>
      </c>
      <c r="AI106" s="2">
        <f t="shared" ref="AI106:AT106" si="222">IF(C26-C21&gt;5,1,IF(C26-C21&lt;=2,0,(C26-C21-2)/3))</f>
        <v>0</v>
      </c>
      <c r="AJ106" s="2">
        <f t="shared" si="222"/>
        <v>0</v>
      </c>
      <c r="AK106" s="2">
        <f t="shared" si="222"/>
        <v>0</v>
      </c>
      <c r="AL106" s="2">
        <f t="shared" si="222"/>
        <v>0</v>
      </c>
      <c r="AM106" s="2">
        <f t="shared" si="222"/>
        <v>0</v>
      </c>
      <c r="AN106" s="2">
        <f t="shared" si="222"/>
        <v>0</v>
      </c>
      <c r="AO106" s="2">
        <f t="shared" si="222"/>
        <v>0</v>
      </c>
      <c r="AP106" s="2">
        <f t="shared" si="222"/>
        <v>0</v>
      </c>
      <c r="AQ106" s="2">
        <f t="shared" si="222"/>
        <v>0</v>
      </c>
      <c r="AR106" s="2">
        <f t="shared" si="222"/>
        <v>0</v>
      </c>
      <c r="AS106" s="2">
        <f t="shared" si="222"/>
        <v>0</v>
      </c>
      <c r="AT106" s="2">
        <f t="shared" si="222"/>
        <v>0</v>
      </c>
      <c r="AU106" s="2">
        <f>SUMPRODUCT(AH106:AT106,B23:N23)</f>
        <v>0</v>
      </c>
    </row>
    <row r="107" spans="2:50" x14ac:dyDescent="0.25">
      <c r="B107" s="31">
        <f t="shared" si="216"/>
        <v>15</v>
      </c>
      <c r="C107" s="31">
        <f t="shared" si="216"/>
        <v>10</v>
      </c>
      <c r="D107" s="31">
        <f t="shared" ref="D107:D122" si="223">D106</f>
        <v>20</v>
      </c>
      <c r="E107" s="31">
        <f>E106</f>
        <v>75</v>
      </c>
      <c r="F107" s="31">
        <f>F104</f>
        <v>70</v>
      </c>
      <c r="G107" s="34">
        <f>G106*1.1</f>
        <v>82.5</v>
      </c>
      <c r="H107" s="31">
        <f>H106</f>
        <v>60</v>
      </c>
      <c r="I107" s="31">
        <f t="shared" si="213"/>
        <v>30</v>
      </c>
      <c r="J107" s="31">
        <f t="shared" si="213"/>
        <v>25</v>
      </c>
      <c r="K107" s="31">
        <f t="shared" si="213"/>
        <v>35</v>
      </c>
      <c r="L107" s="31">
        <f t="shared" si="213"/>
        <v>15</v>
      </c>
      <c r="M107" s="31">
        <f t="shared" si="213"/>
        <v>10</v>
      </c>
      <c r="N107" s="31">
        <f t="shared" si="213"/>
        <v>20</v>
      </c>
      <c r="P107" s="2">
        <f>IF(B27-B11&gt;5,1,IF(B27-B11&lt;=2,0,(B27-B11-2)/3))</f>
        <v>1</v>
      </c>
      <c r="Q107" s="2">
        <f t="shared" ref="Q107:AA107" si="224">IF(C27-C11&gt;5,1,IF(C27-C11&lt;=2,0,(C27-C11-2)/3))</f>
        <v>0</v>
      </c>
      <c r="R107" s="2">
        <f t="shared" si="224"/>
        <v>0</v>
      </c>
      <c r="S107" s="2">
        <f t="shared" si="224"/>
        <v>0</v>
      </c>
      <c r="T107" s="2">
        <f t="shared" si="224"/>
        <v>0</v>
      </c>
      <c r="U107" s="2">
        <f t="shared" si="224"/>
        <v>0</v>
      </c>
      <c r="V107" s="2">
        <f t="shared" si="224"/>
        <v>0</v>
      </c>
      <c r="W107" s="2">
        <f t="shared" si="224"/>
        <v>0</v>
      </c>
      <c r="X107" s="2">
        <f t="shared" si="224"/>
        <v>1</v>
      </c>
      <c r="Y107" s="2">
        <f t="shared" si="224"/>
        <v>1</v>
      </c>
      <c r="Z107" s="2">
        <f t="shared" si="224"/>
        <v>1</v>
      </c>
      <c r="AA107" s="2">
        <f t="shared" si="224"/>
        <v>0</v>
      </c>
      <c r="AB107" s="2">
        <f>IF(N27-N11&gt;20,1,IF(N27-N11&lt;=10,0,(N27-N11-10)/10))</f>
        <v>0</v>
      </c>
      <c r="AC107" s="6">
        <f>SUMPRODUCT(P107:AB107,B23:N23)</f>
        <v>26</v>
      </c>
      <c r="AH107" s="2">
        <f>IF(B27-B21&gt;5,1,IF(B27-B21&lt;=2,0,(B27-B21-2)/3))</f>
        <v>1</v>
      </c>
      <c r="AI107" s="2">
        <f t="shared" ref="AI107:AT107" si="225">IF(C27-C21&gt;5,1,IF(C27-C21&lt;=2,0,(C27-C21-2)/3))</f>
        <v>0</v>
      </c>
      <c r="AJ107" s="2">
        <f t="shared" si="225"/>
        <v>0</v>
      </c>
      <c r="AK107" s="2">
        <f t="shared" si="225"/>
        <v>0</v>
      </c>
      <c r="AL107" s="2">
        <f t="shared" si="225"/>
        <v>0</v>
      </c>
      <c r="AM107" s="2">
        <f t="shared" si="225"/>
        <v>0</v>
      </c>
      <c r="AN107" s="2">
        <f t="shared" si="225"/>
        <v>0</v>
      </c>
      <c r="AO107" s="2">
        <f t="shared" si="225"/>
        <v>0</v>
      </c>
      <c r="AP107" s="2">
        <f t="shared" si="225"/>
        <v>0</v>
      </c>
      <c r="AQ107" s="2">
        <f t="shared" si="225"/>
        <v>0</v>
      </c>
      <c r="AR107" s="2">
        <f t="shared" si="225"/>
        <v>1</v>
      </c>
      <c r="AS107" s="2">
        <f t="shared" si="225"/>
        <v>1</v>
      </c>
      <c r="AT107" s="2">
        <f t="shared" si="225"/>
        <v>1</v>
      </c>
      <c r="AU107" s="2">
        <f>SUMPRODUCT(AH107:AT107,B23:N23)</f>
        <v>24</v>
      </c>
    </row>
    <row r="108" spans="2:50" x14ac:dyDescent="0.25">
      <c r="B108" s="31">
        <f t="shared" si="216"/>
        <v>15</v>
      </c>
      <c r="C108" s="31">
        <f t="shared" si="216"/>
        <v>10</v>
      </c>
      <c r="D108" s="31">
        <f t="shared" si="223"/>
        <v>20</v>
      </c>
      <c r="E108" s="31">
        <f t="shared" ref="E108:E122" si="226">E107</f>
        <v>75</v>
      </c>
      <c r="F108" s="31">
        <f>F107</f>
        <v>70</v>
      </c>
      <c r="G108" s="34">
        <f>G106*0.9</f>
        <v>67.5</v>
      </c>
      <c r="H108" s="31">
        <f>H107</f>
        <v>60</v>
      </c>
      <c r="I108" s="31">
        <f t="shared" si="213"/>
        <v>30</v>
      </c>
      <c r="J108" s="31">
        <f t="shared" si="213"/>
        <v>25</v>
      </c>
      <c r="K108" s="31">
        <f t="shared" si="213"/>
        <v>35</v>
      </c>
      <c r="L108" s="31">
        <f t="shared" si="213"/>
        <v>15</v>
      </c>
      <c r="M108" s="31">
        <f t="shared" si="213"/>
        <v>10</v>
      </c>
      <c r="N108" s="31">
        <f t="shared" si="213"/>
        <v>20</v>
      </c>
      <c r="AC108" s="6"/>
    </row>
    <row r="109" spans="2:50" x14ac:dyDescent="0.25">
      <c r="B109" s="31">
        <f t="shared" si="216"/>
        <v>15</v>
      </c>
      <c r="C109" s="31">
        <f t="shared" si="216"/>
        <v>10</v>
      </c>
      <c r="D109" s="31">
        <f t="shared" si="223"/>
        <v>20</v>
      </c>
      <c r="E109" s="31">
        <f t="shared" si="226"/>
        <v>75</v>
      </c>
      <c r="F109" s="31">
        <f>F108</f>
        <v>70</v>
      </c>
      <c r="G109" s="31">
        <f>G106</f>
        <v>75</v>
      </c>
      <c r="H109" s="34">
        <f>H108*1.1</f>
        <v>66</v>
      </c>
      <c r="I109" s="31">
        <f>I108</f>
        <v>30</v>
      </c>
      <c r="J109" s="31">
        <f t="shared" si="213"/>
        <v>25</v>
      </c>
      <c r="K109" s="31">
        <f t="shared" si="213"/>
        <v>35</v>
      </c>
      <c r="L109" s="31">
        <f t="shared" si="213"/>
        <v>15</v>
      </c>
      <c r="M109" s="31">
        <f t="shared" si="213"/>
        <v>10</v>
      </c>
      <c r="N109" s="31">
        <f t="shared" si="213"/>
        <v>20</v>
      </c>
      <c r="AC109" s="6"/>
    </row>
    <row r="110" spans="2:50" x14ac:dyDescent="0.25">
      <c r="B110" s="31">
        <f t="shared" si="216"/>
        <v>15</v>
      </c>
      <c r="C110" s="31">
        <f t="shared" si="216"/>
        <v>10</v>
      </c>
      <c r="D110" s="31">
        <f t="shared" si="223"/>
        <v>20</v>
      </c>
      <c r="E110" s="31">
        <f t="shared" si="226"/>
        <v>75</v>
      </c>
      <c r="F110" s="31">
        <f t="shared" ref="F110:F122" si="227">F109</f>
        <v>70</v>
      </c>
      <c r="G110" s="31">
        <f>G109</f>
        <v>75</v>
      </c>
      <c r="H110" s="34">
        <f>H108*0.9</f>
        <v>54</v>
      </c>
      <c r="I110" s="31">
        <f>I109</f>
        <v>30</v>
      </c>
      <c r="J110" s="31">
        <f t="shared" si="213"/>
        <v>25</v>
      </c>
      <c r="K110" s="31">
        <f t="shared" si="213"/>
        <v>35</v>
      </c>
      <c r="L110" s="31">
        <f t="shared" si="213"/>
        <v>15</v>
      </c>
      <c r="M110" s="31">
        <f t="shared" si="213"/>
        <v>10</v>
      </c>
      <c r="N110" s="31">
        <f t="shared" si="213"/>
        <v>20</v>
      </c>
      <c r="P110" t="s">
        <v>32</v>
      </c>
      <c r="AC110" s="6"/>
      <c r="AE110" t="s">
        <v>36</v>
      </c>
      <c r="AH110" t="s">
        <v>32</v>
      </c>
      <c r="AW110" t="s">
        <v>36</v>
      </c>
    </row>
    <row r="111" spans="2:50" x14ac:dyDescent="0.25">
      <c r="B111" s="31">
        <f t="shared" si="216"/>
        <v>15</v>
      </c>
      <c r="C111" s="31">
        <f t="shared" si="216"/>
        <v>10</v>
      </c>
      <c r="D111" s="31">
        <f t="shared" si="223"/>
        <v>20</v>
      </c>
      <c r="E111" s="31">
        <f t="shared" si="226"/>
        <v>75</v>
      </c>
      <c r="F111" s="31">
        <f t="shared" si="227"/>
        <v>70</v>
      </c>
      <c r="G111" s="31">
        <f>G110</f>
        <v>75</v>
      </c>
      <c r="H111" s="31">
        <f>H108</f>
        <v>60</v>
      </c>
      <c r="I111" s="34">
        <f>I110*1.1</f>
        <v>33</v>
      </c>
      <c r="J111" s="31">
        <f>J110</f>
        <v>25</v>
      </c>
      <c r="K111" s="31">
        <f t="shared" si="213"/>
        <v>35</v>
      </c>
      <c r="L111" s="31">
        <f t="shared" si="213"/>
        <v>15</v>
      </c>
      <c r="M111" s="31">
        <f t="shared" si="213"/>
        <v>10</v>
      </c>
      <c r="N111" s="31">
        <f t="shared" si="213"/>
        <v>20</v>
      </c>
      <c r="P111" s="2">
        <f>IF(B12-B24&gt;5,1,IF(B12-B24&lt;=2,0,(B12-B24-2)/3))</f>
        <v>0</v>
      </c>
      <c r="Q111" s="2">
        <f t="shared" ref="Q111:AA111" si="228">IF(C12-C24&gt;5,1,IF(C12-C24&lt;=2,0,(C12-C24-2)/3))</f>
        <v>0</v>
      </c>
      <c r="R111" s="2">
        <f t="shared" si="228"/>
        <v>0</v>
      </c>
      <c r="S111" s="2">
        <f t="shared" si="228"/>
        <v>0</v>
      </c>
      <c r="T111" s="2">
        <f t="shared" si="228"/>
        <v>0</v>
      </c>
      <c r="U111" s="2">
        <f t="shared" si="228"/>
        <v>1</v>
      </c>
      <c r="V111" s="2">
        <f t="shared" si="228"/>
        <v>1</v>
      </c>
      <c r="W111" s="2">
        <f t="shared" si="228"/>
        <v>1</v>
      </c>
      <c r="X111" s="2">
        <f t="shared" si="228"/>
        <v>1</v>
      </c>
      <c r="Y111" s="2">
        <f t="shared" si="228"/>
        <v>1</v>
      </c>
      <c r="Z111" s="2">
        <f t="shared" si="228"/>
        <v>1</v>
      </c>
      <c r="AA111" s="2">
        <f t="shared" si="228"/>
        <v>1</v>
      </c>
      <c r="AB111" s="2">
        <f>IF(N12-N24&gt;20,1,IF(N12-N24&lt;=10,0,(N12-N24-10)/10))</f>
        <v>0.2</v>
      </c>
      <c r="AC111" s="6">
        <f>SUMPRODUCT(P111:AB111,B23:N23)</f>
        <v>46.4</v>
      </c>
      <c r="AD111" t="s">
        <v>1</v>
      </c>
      <c r="AE111">
        <f>AC111-AC116</f>
        <v>7.3999999999999986</v>
      </c>
      <c r="AF111">
        <f>LARGE(AE111:AE114,1)</f>
        <v>95.733333333333348</v>
      </c>
      <c r="AH111" s="2">
        <f>IF(B22-B24&gt;5,1,IF(B22-B24&lt;=2,0,(B22-B24-2)/3))</f>
        <v>0</v>
      </c>
      <c r="AI111" s="2">
        <f t="shared" ref="AI111:AT111" si="229">IF(C22-C24&gt;5,1,IF(C22-C24&lt;=2,0,(C22-C24-2)/3))</f>
        <v>0</v>
      </c>
      <c r="AJ111" s="2">
        <f t="shared" si="229"/>
        <v>0</v>
      </c>
      <c r="AK111" s="2">
        <f t="shared" si="229"/>
        <v>0</v>
      </c>
      <c r="AL111" s="2">
        <f t="shared" si="229"/>
        <v>0</v>
      </c>
      <c r="AM111" s="2">
        <f t="shared" si="229"/>
        <v>0</v>
      </c>
      <c r="AN111" s="2">
        <f t="shared" si="229"/>
        <v>1</v>
      </c>
      <c r="AO111" s="2">
        <f t="shared" si="229"/>
        <v>1</v>
      </c>
      <c r="AP111" s="2">
        <f t="shared" si="229"/>
        <v>1</v>
      </c>
      <c r="AQ111" s="2">
        <f t="shared" si="229"/>
        <v>1</v>
      </c>
      <c r="AR111" s="2">
        <f t="shared" si="229"/>
        <v>1</v>
      </c>
      <c r="AS111" s="2">
        <f t="shared" si="229"/>
        <v>1</v>
      </c>
      <c r="AT111" s="2">
        <f t="shared" si="229"/>
        <v>1</v>
      </c>
      <c r="AU111" s="2">
        <f>SUMPRODUCT(AH111:AT111,B23:N23)</f>
        <v>40</v>
      </c>
      <c r="AV111" t="s">
        <v>1</v>
      </c>
      <c r="AW111">
        <f>AU111-AU116</f>
        <v>-12</v>
      </c>
      <c r="AX111">
        <f>LARGE(AW111:AW114,1)</f>
        <v>40</v>
      </c>
    </row>
    <row r="112" spans="2:50" x14ac:dyDescent="0.25">
      <c r="B112" s="31">
        <f t="shared" si="216"/>
        <v>15</v>
      </c>
      <c r="C112" s="31">
        <f t="shared" si="216"/>
        <v>10</v>
      </c>
      <c r="D112" s="31">
        <f t="shared" si="223"/>
        <v>20</v>
      </c>
      <c r="E112" s="31">
        <f t="shared" si="226"/>
        <v>75</v>
      </c>
      <c r="F112" s="31">
        <f t="shared" si="227"/>
        <v>70</v>
      </c>
      <c r="G112" s="31">
        <f t="shared" ref="G112:G122" si="230">G111</f>
        <v>75</v>
      </c>
      <c r="H112" s="31">
        <f>H111</f>
        <v>60</v>
      </c>
      <c r="I112" s="34">
        <f>I110*0.9</f>
        <v>27</v>
      </c>
      <c r="J112" s="31">
        <f>J111</f>
        <v>25</v>
      </c>
      <c r="K112" s="31">
        <f t="shared" si="213"/>
        <v>35</v>
      </c>
      <c r="L112" s="31">
        <f t="shared" si="213"/>
        <v>15</v>
      </c>
      <c r="M112" s="31">
        <f t="shared" si="213"/>
        <v>10</v>
      </c>
      <c r="N112" s="31">
        <f t="shared" si="213"/>
        <v>20</v>
      </c>
      <c r="O112" t="s">
        <v>47</v>
      </c>
      <c r="P112" s="2">
        <f>IF(B12-B25&gt;5,1,IF(B12-B25&lt;=2,0,(B12-B25-2)/3))</f>
        <v>1</v>
      </c>
      <c r="Q112" s="2">
        <f t="shared" ref="Q112:AA112" si="231">IF(C12-C25&gt;5,1,IF(C12-C25&lt;=2,0,(C12-C25-2)/3))</f>
        <v>1</v>
      </c>
      <c r="R112" s="2">
        <f t="shared" si="231"/>
        <v>1</v>
      </c>
      <c r="S112" s="2">
        <f t="shared" si="231"/>
        <v>0</v>
      </c>
      <c r="T112" s="2">
        <f t="shared" si="231"/>
        <v>0</v>
      </c>
      <c r="U112" s="2">
        <f t="shared" si="231"/>
        <v>0</v>
      </c>
      <c r="V112" s="2">
        <f t="shared" si="231"/>
        <v>1</v>
      </c>
      <c r="W112" s="2">
        <f t="shared" si="231"/>
        <v>1</v>
      </c>
      <c r="X112" s="2">
        <f t="shared" si="231"/>
        <v>1</v>
      </c>
      <c r="Y112" s="2">
        <f t="shared" si="231"/>
        <v>1</v>
      </c>
      <c r="Z112" s="2">
        <f t="shared" si="231"/>
        <v>1</v>
      </c>
      <c r="AA112" s="2">
        <f t="shared" si="231"/>
        <v>1</v>
      </c>
      <c r="AB112" s="2">
        <f>IF(N12-N25&gt;20,1,IF(N12-N25&lt;=10,0,(N12-N25-10)/10))</f>
        <v>0.2</v>
      </c>
      <c r="AC112" s="6">
        <f>SUMPRODUCT(P112:AB112,B23:N23)</f>
        <v>64.400000000000006</v>
      </c>
      <c r="AD112" t="s">
        <v>2</v>
      </c>
      <c r="AE112">
        <f>AC112-AC117</f>
        <v>30.400000000000006</v>
      </c>
      <c r="AG112" t="s">
        <v>60</v>
      </c>
      <c r="AH112" s="2">
        <f>IF(B22-B25&gt;5,1,IF(B22-B25&lt;=2,0,(B22-B25-2)/3))</f>
        <v>1</v>
      </c>
      <c r="AI112" s="2">
        <f t="shared" ref="AI112:AT112" si="232">IF(C22-C25&gt;5,1,IF(C22-C25&lt;=2,0,(C22-C25-2)/3))</f>
        <v>1</v>
      </c>
      <c r="AJ112" s="2">
        <f t="shared" si="232"/>
        <v>1</v>
      </c>
      <c r="AK112" s="2">
        <f t="shared" si="232"/>
        <v>0</v>
      </c>
      <c r="AL112" s="2">
        <f t="shared" si="232"/>
        <v>0</v>
      </c>
      <c r="AM112" s="2">
        <f t="shared" si="232"/>
        <v>0</v>
      </c>
      <c r="AN112" s="2">
        <f t="shared" si="232"/>
        <v>0</v>
      </c>
      <c r="AO112" s="2">
        <f t="shared" si="232"/>
        <v>1</v>
      </c>
      <c r="AP112" s="2">
        <f t="shared" si="232"/>
        <v>1</v>
      </c>
      <c r="AQ112" s="2">
        <f t="shared" si="232"/>
        <v>1</v>
      </c>
      <c r="AR112" s="2">
        <f t="shared" si="232"/>
        <v>1</v>
      </c>
      <c r="AS112" s="2">
        <f t="shared" si="232"/>
        <v>1</v>
      </c>
      <c r="AT112" s="2">
        <f t="shared" si="232"/>
        <v>1</v>
      </c>
      <c r="AU112" s="2">
        <f>SUMPRODUCT(AH112:AT112,B23:N23)</f>
        <v>56</v>
      </c>
      <c r="AV112" t="s">
        <v>2</v>
      </c>
      <c r="AW112">
        <f>AU112-AU117</f>
        <v>12</v>
      </c>
    </row>
    <row r="113" spans="2:50" x14ac:dyDescent="0.25">
      <c r="B113" s="31">
        <f t="shared" si="216"/>
        <v>15</v>
      </c>
      <c r="C113" s="31">
        <f t="shared" si="216"/>
        <v>10</v>
      </c>
      <c r="D113" s="31">
        <f t="shared" si="223"/>
        <v>20</v>
      </c>
      <c r="E113" s="31">
        <f t="shared" si="226"/>
        <v>75</v>
      </c>
      <c r="F113" s="31">
        <f t="shared" si="227"/>
        <v>70</v>
      </c>
      <c r="G113" s="31">
        <f t="shared" si="230"/>
        <v>75</v>
      </c>
      <c r="H113" s="31">
        <f>H112</f>
        <v>60</v>
      </c>
      <c r="I113" s="31">
        <f>I110</f>
        <v>30</v>
      </c>
      <c r="J113" s="34">
        <f>J112*1.1</f>
        <v>27.500000000000004</v>
      </c>
      <c r="K113" s="31">
        <f>K112</f>
        <v>35</v>
      </c>
      <c r="L113" s="31">
        <f t="shared" si="213"/>
        <v>15</v>
      </c>
      <c r="M113" s="31">
        <f t="shared" si="213"/>
        <v>10</v>
      </c>
      <c r="N113" s="31">
        <f t="shared" si="213"/>
        <v>20</v>
      </c>
      <c r="P113" s="2">
        <f>IF(B12-B26&gt;5,1,IF(B12-B26&lt;=2,0,(B12-B26-2)/3))</f>
        <v>1</v>
      </c>
      <c r="Q113" s="2">
        <f t="shared" ref="Q113:AA113" si="233">IF(C12-C26&gt;5,1,IF(C12-C26&lt;=2,0,(C12-C26-2)/3))</f>
        <v>1</v>
      </c>
      <c r="R113" s="2">
        <f t="shared" si="233"/>
        <v>1</v>
      </c>
      <c r="S113" s="2">
        <f t="shared" si="233"/>
        <v>1</v>
      </c>
      <c r="T113" s="2">
        <f t="shared" si="233"/>
        <v>1</v>
      </c>
      <c r="U113" s="2">
        <f t="shared" si="233"/>
        <v>0.66666666666666663</v>
      </c>
      <c r="V113" s="2">
        <f t="shared" si="233"/>
        <v>1</v>
      </c>
      <c r="W113" s="2">
        <f t="shared" si="233"/>
        <v>1</v>
      </c>
      <c r="X113" s="2">
        <f t="shared" si="233"/>
        <v>1</v>
      </c>
      <c r="Y113" s="2">
        <f t="shared" si="233"/>
        <v>1</v>
      </c>
      <c r="Z113" s="2">
        <f t="shared" si="233"/>
        <v>1</v>
      </c>
      <c r="AA113" s="2">
        <f t="shared" si="233"/>
        <v>1</v>
      </c>
      <c r="AB113" s="2">
        <f>IF(N12-N26&gt;20,1,IF(N12-N26&lt;=10,0,(N12-N26-10)/10))</f>
        <v>0.2</v>
      </c>
      <c r="AC113" s="6">
        <f>SUMPRODUCT(P113:AB113,B23:N23)</f>
        <v>95.733333333333348</v>
      </c>
      <c r="AD113" s="5" t="s">
        <v>3</v>
      </c>
      <c r="AE113" s="5">
        <f>AC113-AC118</f>
        <v>95.733333333333348</v>
      </c>
      <c r="AH113" s="2">
        <f>IF(B22-B26&gt;5,1,IF(B22-B26&lt;=2,0,(B22-B26-2)/3))</f>
        <v>1</v>
      </c>
      <c r="AI113" s="2">
        <f t="shared" ref="AI113:AT113" si="234">IF(C22-C26&gt;5,1,IF(C22-C26&lt;=2,0,(C22-C26-2)/3))</f>
        <v>1</v>
      </c>
      <c r="AJ113" s="2">
        <f t="shared" si="234"/>
        <v>1</v>
      </c>
      <c r="AK113" s="2">
        <f t="shared" si="234"/>
        <v>0</v>
      </c>
      <c r="AL113" s="2">
        <f t="shared" si="234"/>
        <v>0</v>
      </c>
      <c r="AM113" s="2">
        <f t="shared" si="234"/>
        <v>0</v>
      </c>
      <c r="AN113" s="2">
        <f t="shared" si="234"/>
        <v>0</v>
      </c>
      <c r="AO113" s="2">
        <f t="shared" si="234"/>
        <v>0</v>
      </c>
      <c r="AP113" s="2">
        <f t="shared" si="234"/>
        <v>0</v>
      </c>
      <c r="AQ113" s="2">
        <f t="shared" si="234"/>
        <v>0</v>
      </c>
      <c r="AR113" s="2">
        <f t="shared" si="234"/>
        <v>1</v>
      </c>
      <c r="AS113" s="2">
        <f t="shared" si="234"/>
        <v>1</v>
      </c>
      <c r="AT113" s="2">
        <f t="shared" si="234"/>
        <v>1</v>
      </c>
      <c r="AU113" s="2">
        <f>SUMPRODUCT(AH113:AT113,B23:N23)</f>
        <v>40</v>
      </c>
      <c r="AV113" t="s">
        <v>3</v>
      </c>
      <c r="AW113">
        <f>AU113-AU118</f>
        <v>-14.666666666666664</v>
      </c>
    </row>
    <row r="114" spans="2:50" x14ac:dyDescent="0.25">
      <c r="B114" s="31">
        <f t="shared" si="216"/>
        <v>15</v>
      </c>
      <c r="C114" s="31">
        <f t="shared" si="216"/>
        <v>10</v>
      </c>
      <c r="D114" s="31">
        <f t="shared" si="223"/>
        <v>20</v>
      </c>
      <c r="E114" s="31">
        <f t="shared" si="226"/>
        <v>75</v>
      </c>
      <c r="F114" s="31">
        <f t="shared" si="227"/>
        <v>70</v>
      </c>
      <c r="G114" s="31">
        <f t="shared" si="230"/>
        <v>75</v>
      </c>
      <c r="H114" s="31">
        <f t="shared" ref="H114:H122" si="235">H113</f>
        <v>60</v>
      </c>
      <c r="I114" s="31">
        <f>I113</f>
        <v>30</v>
      </c>
      <c r="J114" s="34">
        <f>J112*0.9</f>
        <v>22.5</v>
      </c>
      <c r="K114" s="31">
        <f>K113</f>
        <v>35</v>
      </c>
      <c r="L114" s="31">
        <f t="shared" si="213"/>
        <v>15</v>
      </c>
      <c r="M114" s="31">
        <f t="shared" si="213"/>
        <v>10</v>
      </c>
      <c r="N114" s="31">
        <f t="shared" si="213"/>
        <v>20</v>
      </c>
      <c r="P114" s="2">
        <f>IF(B12-B27&gt;5,1,IF(B12-B27&lt;=2,0,(B12-B27-2)/3))</f>
        <v>0</v>
      </c>
      <c r="Q114" s="2">
        <f t="shared" ref="Q114:AA114" si="236">IF(C12-C27&gt;5,1,IF(C12-C27&lt;=2,0,(C12-C27-2)/3))</f>
        <v>1</v>
      </c>
      <c r="R114" s="2">
        <f t="shared" si="236"/>
        <v>1</v>
      </c>
      <c r="S114" s="2">
        <f t="shared" si="236"/>
        <v>1</v>
      </c>
      <c r="T114" s="2">
        <f t="shared" si="236"/>
        <v>1</v>
      </c>
      <c r="U114" s="2">
        <f t="shared" si="236"/>
        <v>1</v>
      </c>
      <c r="V114" s="2">
        <f t="shared" si="236"/>
        <v>1</v>
      </c>
      <c r="W114" s="2">
        <f t="shared" si="236"/>
        <v>1</v>
      </c>
      <c r="X114" s="2">
        <f t="shared" si="236"/>
        <v>1</v>
      </c>
      <c r="Y114" s="2">
        <f t="shared" si="236"/>
        <v>0.66666666666666663</v>
      </c>
      <c r="Z114" s="2">
        <f t="shared" si="236"/>
        <v>0</v>
      </c>
      <c r="AA114" s="2">
        <f t="shared" si="236"/>
        <v>0</v>
      </c>
      <c r="AB114" s="2">
        <f>IF(N12-N27&gt;20,1,IF(N12-N27&lt;=10,0,(N12-N27-10)/10))</f>
        <v>0</v>
      </c>
      <c r="AC114" s="6">
        <f>SUMPRODUCT(P114:AB114,B23:N23)</f>
        <v>73.333333333333329</v>
      </c>
      <c r="AD114" t="s">
        <v>4</v>
      </c>
      <c r="AE114">
        <f>AC114-AC119</f>
        <v>49.333333333333329</v>
      </c>
      <c r="AH114" s="2">
        <f>IF(B22-B27&gt;5,1,IF(B22-B27&lt;=2,0,(B22-B27-2)/3))</f>
        <v>0</v>
      </c>
      <c r="AI114" s="2">
        <f t="shared" ref="AI114:AT114" si="237">IF(C22-C27&gt;5,1,IF(C22-C27&lt;=2,0,(C22-C27-2)/3))</f>
        <v>1</v>
      </c>
      <c r="AJ114" s="2">
        <f t="shared" si="237"/>
        <v>1</v>
      </c>
      <c r="AK114" s="2">
        <f t="shared" si="237"/>
        <v>1</v>
      </c>
      <c r="AL114" s="2">
        <f t="shared" si="237"/>
        <v>1</v>
      </c>
      <c r="AM114" s="2">
        <f t="shared" si="237"/>
        <v>0</v>
      </c>
      <c r="AN114" s="2">
        <f t="shared" si="237"/>
        <v>1</v>
      </c>
      <c r="AO114" s="2">
        <f t="shared" si="237"/>
        <v>1</v>
      </c>
      <c r="AP114" s="2">
        <f t="shared" si="237"/>
        <v>1</v>
      </c>
      <c r="AQ114" s="2">
        <f t="shared" si="237"/>
        <v>0</v>
      </c>
      <c r="AR114" s="2">
        <f t="shared" si="237"/>
        <v>0</v>
      </c>
      <c r="AS114" s="2">
        <f t="shared" si="237"/>
        <v>0</v>
      </c>
      <c r="AT114" s="2">
        <f t="shared" si="237"/>
        <v>1</v>
      </c>
      <c r="AU114" s="2">
        <f>SUMPRODUCT(AH114:AT114,B23:N23)</f>
        <v>62</v>
      </c>
      <c r="AV114" s="5" t="s">
        <v>4</v>
      </c>
      <c r="AW114" s="5">
        <f>AU114-AU119</f>
        <v>40</v>
      </c>
    </row>
    <row r="115" spans="2:50" x14ac:dyDescent="0.25">
      <c r="B115" s="31">
        <f t="shared" si="216"/>
        <v>15</v>
      </c>
      <c r="C115" s="31">
        <f t="shared" si="216"/>
        <v>10</v>
      </c>
      <c r="D115" s="31">
        <f t="shared" si="223"/>
        <v>20</v>
      </c>
      <c r="E115" s="31">
        <f t="shared" si="226"/>
        <v>75</v>
      </c>
      <c r="F115" s="31">
        <f t="shared" si="227"/>
        <v>70</v>
      </c>
      <c r="G115" s="31">
        <f t="shared" si="230"/>
        <v>75</v>
      </c>
      <c r="H115" s="31">
        <f t="shared" si="235"/>
        <v>60</v>
      </c>
      <c r="I115" s="31">
        <f>I114</f>
        <v>30</v>
      </c>
      <c r="J115" s="31">
        <f>J112</f>
        <v>25</v>
      </c>
      <c r="K115" s="34">
        <f>K114*1.1</f>
        <v>38.5</v>
      </c>
      <c r="L115" s="31">
        <f>L114</f>
        <v>15</v>
      </c>
      <c r="M115" s="31">
        <f t="shared" si="213"/>
        <v>10</v>
      </c>
      <c r="N115" s="31">
        <f t="shared" si="213"/>
        <v>20</v>
      </c>
      <c r="P115" t="s">
        <v>35</v>
      </c>
      <c r="AC115" s="6"/>
      <c r="AH115" t="s">
        <v>57</v>
      </c>
    </row>
    <row r="116" spans="2:50" x14ac:dyDescent="0.25">
      <c r="B116" s="31">
        <f t="shared" si="216"/>
        <v>15</v>
      </c>
      <c r="C116" s="31">
        <f t="shared" si="216"/>
        <v>10</v>
      </c>
      <c r="D116" s="31">
        <f t="shared" si="223"/>
        <v>20</v>
      </c>
      <c r="E116" s="31">
        <f t="shared" si="226"/>
        <v>75</v>
      </c>
      <c r="F116" s="31">
        <f t="shared" si="227"/>
        <v>70</v>
      </c>
      <c r="G116" s="31">
        <f t="shared" si="230"/>
        <v>75</v>
      </c>
      <c r="H116" s="31">
        <f t="shared" si="235"/>
        <v>60</v>
      </c>
      <c r="I116" s="31">
        <f t="shared" ref="I116:I122" si="238">I115</f>
        <v>30</v>
      </c>
      <c r="J116" s="31">
        <f>J115</f>
        <v>25</v>
      </c>
      <c r="K116" s="34">
        <f>K114*0.9</f>
        <v>31.5</v>
      </c>
      <c r="L116" s="31">
        <f>L115</f>
        <v>15</v>
      </c>
      <c r="M116" s="31">
        <f t="shared" si="213"/>
        <v>10</v>
      </c>
      <c r="N116" s="31">
        <f t="shared" si="213"/>
        <v>20</v>
      </c>
      <c r="P116" s="2">
        <f>IF(B24-B12&gt;5,1,IF(B24-B12&lt;=2,0,(B24-B12-2)/3))</f>
        <v>1</v>
      </c>
      <c r="Q116" s="2">
        <f t="shared" ref="Q116:AA116" si="239">IF(C24-C12&gt;5,1,IF(C24-C12&lt;=2,0,(C24-C12-2)/3))</f>
        <v>1</v>
      </c>
      <c r="R116" s="2">
        <f t="shared" si="239"/>
        <v>1</v>
      </c>
      <c r="S116" s="2">
        <f t="shared" si="239"/>
        <v>1</v>
      </c>
      <c r="T116" s="2">
        <f t="shared" si="239"/>
        <v>0</v>
      </c>
      <c r="U116" s="2">
        <f t="shared" si="239"/>
        <v>0</v>
      </c>
      <c r="V116" s="2">
        <f t="shared" si="239"/>
        <v>0</v>
      </c>
      <c r="W116" s="2">
        <f t="shared" si="239"/>
        <v>0</v>
      </c>
      <c r="X116" s="2">
        <f t="shared" si="239"/>
        <v>0</v>
      </c>
      <c r="Y116" s="2">
        <f t="shared" si="239"/>
        <v>0</v>
      </c>
      <c r="Z116" s="2">
        <f t="shared" si="239"/>
        <v>0</v>
      </c>
      <c r="AA116" s="2">
        <f t="shared" si="239"/>
        <v>0</v>
      </c>
      <c r="AB116" s="2">
        <f>IF(N24-N12&gt;20,1,IF(N24-N12&lt;=10,0,(N24-N12-10)/10))</f>
        <v>0</v>
      </c>
      <c r="AC116" s="6">
        <f>SUMPRODUCT(P116:AB116,B23:N23)</f>
        <v>39</v>
      </c>
      <c r="AH116" s="2">
        <f>IF(B24-B22&gt;5,1,IF(B24-B22&lt;=2,0,(B24-B22-2)/3))</f>
        <v>1</v>
      </c>
      <c r="AI116" s="2">
        <f t="shared" ref="AI116:AT116" si="240">IF(C24-C22&gt;5,1,IF(C24-C22&lt;=2,0,(C24-C22-2)/3))</f>
        <v>1</v>
      </c>
      <c r="AJ116" s="2">
        <f t="shared" si="240"/>
        <v>1</v>
      </c>
      <c r="AK116" s="2">
        <f t="shared" si="240"/>
        <v>1</v>
      </c>
      <c r="AL116" s="2">
        <f t="shared" si="240"/>
        <v>1</v>
      </c>
      <c r="AM116" s="2">
        <f t="shared" si="240"/>
        <v>0</v>
      </c>
      <c r="AN116" s="2">
        <f t="shared" si="240"/>
        <v>0</v>
      </c>
      <c r="AO116" s="2">
        <f t="shared" si="240"/>
        <v>0</v>
      </c>
      <c r="AP116" s="2">
        <f t="shared" si="240"/>
        <v>0</v>
      </c>
      <c r="AQ116" s="2">
        <f t="shared" si="240"/>
        <v>0</v>
      </c>
      <c r="AR116" s="2">
        <f t="shared" si="240"/>
        <v>0</v>
      </c>
      <c r="AS116" s="2">
        <f t="shared" si="240"/>
        <v>0</v>
      </c>
      <c r="AT116" s="2">
        <f t="shared" si="240"/>
        <v>0</v>
      </c>
      <c r="AU116" s="2">
        <f>SUMPRODUCT(AH116:AT116,B23:N23)</f>
        <v>52</v>
      </c>
    </row>
    <row r="117" spans="2:50" x14ac:dyDescent="0.25">
      <c r="B117" s="31">
        <f t="shared" si="216"/>
        <v>15</v>
      </c>
      <c r="C117" s="31">
        <f t="shared" si="216"/>
        <v>10</v>
      </c>
      <c r="D117" s="31">
        <f t="shared" si="223"/>
        <v>20</v>
      </c>
      <c r="E117" s="31">
        <f t="shared" si="226"/>
        <v>75</v>
      </c>
      <c r="F117" s="31">
        <f t="shared" si="227"/>
        <v>70</v>
      </c>
      <c r="G117" s="31">
        <f t="shared" si="230"/>
        <v>75</v>
      </c>
      <c r="H117" s="31">
        <f t="shared" si="235"/>
        <v>60</v>
      </c>
      <c r="I117" s="31">
        <f t="shared" si="238"/>
        <v>30</v>
      </c>
      <c r="J117" s="31">
        <f>J116</f>
        <v>25</v>
      </c>
      <c r="K117" s="31">
        <f>K114</f>
        <v>35</v>
      </c>
      <c r="L117" s="34">
        <f>15*1.1</f>
        <v>16.5</v>
      </c>
      <c r="M117" s="31">
        <f>M116</f>
        <v>10</v>
      </c>
      <c r="N117" s="31">
        <f>N116</f>
        <v>20</v>
      </c>
      <c r="P117" s="2">
        <f>IF(B25-B12&gt;5,1,IF(B25-B12&lt;=2,0,(B25-B12-2)/3))</f>
        <v>0</v>
      </c>
      <c r="Q117" s="2">
        <f t="shared" ref="Q117:AA117" si="241">IF(C25-C12&gt;5,1,IF(C25-C12&lt;=2,0,(C25-C12-2)/3))</f>
        <v>0</v>
      </c>
      <c r="R117" s="2">
        <f t="shared" si="241"/>
        <v>0</v>
      </c>
      <c r="S117" s="2">
        <f t="shared" si="241"/>
        <v>1</v>
      </c>
      <c r="T117" s="2">
        <f t="shared" si="241"/>
        <v>1</v>
      </c>
      <c r="U117" s="2">
        <f t="shared" si="241"/>
        <v>1</v>
      </c>
      <c r="V117" s="2">
        <f t="shared" si="241"/>
        <v>0</v>
      </c>
      <c r="W117" s="2">
        <f t="shared" si="241"/>
        <v>0</v>
      </c>
      <c r="X117" s="2">
        <f t="shared" si="241"/>
        <v>0</v>
      </c>
      <c r="Y117" s="2">
        <f t="shared" si="241"/>
        <v>0</v>
      </c>
      <c r="Z117" s="2">
        <f t="shared" si="241"/>
        <v>0</v>
      </c>
      <c r="AA117" s="2">
        <f t="shared" si="241"/>
        <v>0</v>
      </c>
      <c r="AB117" s="2">
        <f>IF(N25-N12&gt;20,1,IF(N25-N12&lt;=10,0,(N25-N12-10)/10))</f>
        <v>0</v>
      </c>
      <c r="AC117" s="6">
        <f>SUMPRODUCT(P117:AB117,B23:N23)</f>
        <v>34</v>
      </c>
      <c r="AH117" s="2">
        <f>IF(B25-B22&gt;5,1,IF(B25-B22&lt;=2,0,(B25-B22-2)/3))</f>
        <v>0</v>
      </c>
      <c r="AI117" s="2">
        <f t="shared" ref="AI117:AT117" si="242">IF(C25-C22&gt;5,1,IF(C25-C22&lt;=2,0,(C25-C22-2)/3))</f>
        <v>0</v>
      </c>
      <c r="AJ117" s="2">
        <f t="shared" si="242"/>
        <v>0</v>
      </c>
      <c r="AK117" s="2">
        <f t="shared" si="242"/>
        <v>1</v>
      </c>
      <c r="AL117" s="2">
        <f t="shared" si="242"/>
        <v>1</v>
      </c>
      <c r="AM117" s="2">
        <f t="shared" si="242"/>
        <v>1</v>
      </c>
      <c r="AN117" s="2">
        <f t="shared" si="242"/>
        <v>1</v>
      </c>
      <c r="AO117" s="2">
        <f t="shared" si="242"/>
        <v>0</v>
      </c>
      <c r="AP117" s="2">
        <f t="shared" si="242"/>
        <v>0</v>
      </c>
      <c r="AQ117" s="2">
        <f t="shared" si="242"/>
        <v>0</v>
      </c>
      <c r="AR117" s="2">
        <f t="shared" si="242"/>
        <v>0</v>
      </c>
      <c r="AS117" s="2">
        <f t="shared" si="242"/>
        <v>0</v>
      </c>
      <c r="AT117" s="2">
        <f t="shared" si="242"/>
        <v>0</v>
      </c>
      <c r="AU117" s="2">
        <f>SUMPRODUCT(AH117:AT117,B23:N23)</f>
        <v>44</v>
      </c>
    </row>
    <row r="118" spans="2:50" x14ac:dyDescent="0.25">
      <c r="B118" s="31">
        <f t="shared" si="216"/>
        <v>15</v>
      </c>
      <c r="C118" s="31">
        <f t="shared" si="216"/>
        <v>10</v>
      </c>
      <c r="D118" s="31">
        <f t="shared" si="223"/>
        <v>20</v>
      </c>
      <c r="E118" s="31">
        <f t="shared" si="226"/>
        <v>75</v>
      </c>
      <c r="F118" s="31">
        <f t="shared" si="227"/>
        <v>70</v>
      </c>
      <c r="G118" s="31">
        <f t="shared" si="230"/>
        <v>75</v>
      </c>
      <c r="H118" s="31">
        <f t="shared" si="235"/>
        <v>60</v>
      </c>
      <c r="I118" s="31">
        <f t="shared" si="238"/>
        <v>30</v>
      </c>
      <c r="J118" s="31">
        <f t="shared" ref="J118:J122" si="243">J117</f>
        <v>25</v>
      </c>
      <c r="K118" s="31">
        <f>K117</f>
        <v>35</v>
      </c>
      <c r="L118" s="34">
        <f>L116*0.9</f>
        <v>13.5</v>
      </c>
      <c r="M118" s="31">
        <f>M117</f>
        <v>10</v>
      </c>
      <c r="N118" s="31">
        <f>N117</f>
        <v>20</v>
      </c>
      <c r="P118" s="2">
        <f>IF(B26-B12&gt;5,1,IF(B26-B12&lt;=2,0,(B26-B12-2)/3))</f>
        <v>0</v>
      </c>
      <c r="Q118" s="2">
        <f t="shared" ref="Q118:AA118" si="244">IF(C26-C12&gt;5,1,IF(C26-C12&lt;=2,0,(C26-C12-2)/3))</f>
        <v>0</v>
      </c>
      <c r="R118" s="2">
        <f t="shared" si="244"/>
        <v>0</v>
      </c>
      <c r="S118" s="2">
        <f t="shared" si="244"/>
        <v>0</v>
      </c>
      <c r="T118" s="2">
        <f t="shared" si="244"/>
        <v>0</v>
      </c>
      <c r="U118" s="2">
        <f t="shared" si="244"/>
        <v>0</v>
      </c>
      <c r="V118" s="2">
        <f t="shared" si="244"/>
        <v>0</v>
      </c>
      <c r="W118" s="2">
        <f t="shared" si="244"/>
        <v>0</v>
      </c>
      <c r="X118" s="2">
        <f t="shared" si="244"/>
        <v>0</v>
      </c>
      <c r="Y118" s="2">
        <f t="shared" si="244"/>
        <v>0</v>
      </c>
      <c r="Z118" s="2">
        <f t="shared" si="244"/>
        <v>0</v>
      </c>
      <c r="AA118" s="2">
        <f t="shared" si="244"/>
        <v>0</v>
      </c>
      <c r="AB118" s="2">
        <f>IF(N26-N12&gt;20,1,IF(N26-N12&lt;=10,0,(N26-N12-10)/10))</f>
        <v>0</v>
      </c>
      <c r="AC118" s="6">
        <f>SUMPRODUCT(P118:AB118,B23:N23)</f>
        <v>0</v>
      </c>
      <c r="AH118" s="2">
        <f>IF(B26-B22&gt;5,1,IF(B26-B22&lt;=2,0,(B26-B22-2)/3))</f>
        <v>0</v>
      </c>
      <c r="AI118" s="2">
        <f t="shared" ref="AI118:AT118" si="245">IF(C26-C22&gt;5,1,IF(C26-C22&lt;=2,0,(C26-C22-2)/3))</f>
        <v>0</v>
      </c>
      <c r="AJ118" s="2">
        <f t="shared" si="245"/>
        <v>0</v>
      </c>
      <c r="AK118" s="2">
        <f t="shared" si="245"/>
        <v>1</v>
      </c>
      <c r="AL118" s="2">
        <f t="shared" si="245"/>
        <v>1</v>
      </c>
      <c r="AM118" s="2">
        <f t="shared" si="245"/>
        <v>1</v>
      </c>
      <c r="AN118" s="2">
        <f t="shared" si="245"/>
        <v>1</v>
      </c>
      <c r="AO118" s="2">
        <f t="shared" si="245"/>
        <v>1</v>
      </c>
      <c r="AP118" s="2">
        <f t="shared" si="245"/>
        <v>1</v>
      </c>
      <c r="AQ118" s="2">
        <f t="shared" si="245"/>
        <v>0.33333333333333331</v>
      </c>
      <c r="AR118" s="2">
        <f t="shared" si="245"/>
        <v>0</v>
      </c>
      <c r="AS118" s="2">
        <f t="shared" si="245"/>
        <v>0</v>
      </c>
      <c r="AT118" s="2">
        <f t="shared" si="245"/>
        <v>0</v>
      </c>
      <c r="AU118" s="2">
        <f>SUMPRODUCT(AH118:AT118,B23:N23)</f>
        <v>54.666666666666664</v>
      </c>
    </row>
    <row r="119" spans="2:50" x14ac:dyDescent="0.25">
      <c r="B119" s="31">
        <f t="shared" si="216"/>
        <v>15</v>
      </c>
      <c r="C119" s="31">
        <f t="shared" si="216"/>
        <v>10</v>
      </c>
      <c r="D119" s="31">
        <f t="shared" si="223"/>
        <v>20</v>
      </c>
      <c r="E119" s="31">
        <f t="shared" si="226"/>
        <v>75</v>
      </c>
      <c r="F119" s="31">
        <f t="shared" si="227"/>
        <v>70</v>
      </c>
      <c r="G119" s="31">
        <f t="shared" si="230"/>
        <v>75</v>
      </c>
      <c r="H119" s="31">
        <f t="shared" si="235"/>
        <v>60</v>
      </c>
      <c r="I119" s="31">
        <f t="shared" si="238"/>
        <v>30</v>
      </c>
      <c r="J119" s="31">
        <f t="shared" si="243"/>
        <v>25</v>
      </c>
      <c r="K119" s="31">
        <f>K118</f>
        <v>35</v>
      </c>
      <c r="L119" s="31">
        <f>L116</f>
        <v>15</v>
      </c>
      <c r="M119" s="34">
        <f>M118*1.1</f>
        <v>11</v>
      </c>
      <c r="N119" s="31">
        <f>N118</f>
        <v>20</v>
      </c>
      <c r="P119" s="2">
        <f>IF(B27-B12&gt;5,1,IF(B27-B12&lt;=2,0,(B27-B12-2)/3))</f>
        <v>1</v>
      </c>
      <c r="Q119" s="2">
        <f t="shared" ref="Q119:AA119" si="246">IF(C27-C12&gt;5,1,IF(C27-C12&lt;=2,0,(C27-C12-2)/3))</f>
        <v>0</v>
      </c>
      <c r="R119" s="2">
        <f t="shared" si="246"/>
        <v>0</v>
      </c>
      <c r="S119" s="2">
        <f t="shared" si="246"/>
        <v>0</v>
      </c>
      <c r="T119" s="2">
        <f t="shared" si="246"/>
        <v>0</v>
      </c>
      <c r="U119" s="2">
        <f t="shared" si="246"/>
        <v>0</v>
      </c>
      <c r="V119" s="2">
        <f t="shared" si="246"/>
        <v>0</v>
      </c>
      <c r="W119" s="2">
        <f t="shared" si="246"/>
        <v>0</v>
      </c>
      <c r="X119" s="2">
        <f t="shared" si="246"/>
        <v>0</v>
      </c>
      <c r="Y119" s="2">
        <f t="shared" si="246"/>
        <v>0</v>
      </c>
      <c r="Z119" s="2">
        <f t="shared" si="246"/>
        <v>1</v>
      </c>
      <c r="AA119" s="2">
        <f t="shared" si="246"/>
        <v>1</v>
      </c>
      <c r="AB119" s="2">
        <f>IF(N27-N12&gt;20,1,IF(N27-N12&lt;=10,0,(N27-N12-10)/10))</f>
        <v>1</v>
      </c>
      <c r="AC119" s="6">
        <f>SUMPRODUCT(P119:AB119,B23:N23)</f>
        <v>24</v>
      </c>
      <c r="AH119" s="2">
        <f>IF(B27-B22&gt;5,1,IF(B27-B22&lt;=2,0,(B27-B22-2)/3))</f>
        <v>1</v>
      </c>
      <c r="AI119" s="2">
        <f t="shared" ref="AI119:AT119" si="247">IF(C27-C22&gt;5,1,IF(C27-C22&lt;=2,0,(C27-C22-2)/3))</f>
        <v>0</v>
      </c>
      <c r="AJ119" s="2">
        <f t="shared" si="247"/>
        <v>0</v>
      </c>
      <c r="AK119" s="2">
        <f t="shared" si="247"/>
        <v>0</v>
      </c>
      <c r="AL119" s="2">
        <f t="shared" si="247"/>
        <v>0</v>
      </c>
      <c r="AM119" s="2">
        <f t="shared" si="247"/>
        <v>0</v>
      </c>
      <c r="AN119" s="2">
        <f t="shared" si="247"/>
        <v>0</v>
      </c>
      <c r="AO119" s="2">
        <f t="shared" si="247"/>
        <v>0</v>
      </c>
      <c r="AP119" s="2">
        <f t="shared" si="247"/>
        <v>0</v>
      </c>
      <c r="AQ119" s="2">
        <f t="shared" si="247"/>
        <v>1</v>
      </c>
      <c r="AR119" s="2">
        <f t="shared" si="247"/>
        <v>1</v>
      </c>
      <c r="AS119" s="2">
        <f t="shared" si="247"/>
        <v>0</v>
      </c>
      <c r="AT119" s="2">
        <f t="shared" si="247"/>
        <v>0</v>
      </c>
      <c r="AU119" s="2">
        <f>SUMPRODUCT(AH119:AT119,B23:N23)</f>
        <v>22</v>
      </c>
    </row>
    <row r="120" spans="2:50" x14ac:dyDescent="0.25">
      <c r="B120" s="31">
        <f t="shared" ref="B120:C122" si="248">B119</f>
        <v>15</v>
      </c>
      <c r="C120" s="31">
        <f t="shared" si="248"/>
        <v>10</v>
      </c>
      <c r="D120" s="31">
        <f t="shared" si="223"/>
        <v>20</v>
      </c>
      <c r="E120" s="31">
        <f t="shared" si="226"/>
        <v>75</v>
      </c>
      <c r="F120" s="31">
        <f t="shared" si="227"/>
        <v>70</v>
      </c>
      <c r="G120" s="31">
        <f t="shared" si="230"/>
        <v>75</v>
      </c>
      <c r="H120" s="31">
        <f t="shared" si="235"/>
        <v>60</v>
      </c>
      <c r="I120" s="31">
        <f t="shared" si="238"/>
        <v>30</v>
      </c>
      <c r="J120" s="31">
        <f t="shared" si="243"/>
        <v>25</v>
      </c>
      <c r="K120" s="31">
        <f t="shared" ref="K120:K122" si="249">K119</f>
        <v>35</v>
      </c>
      <c r="L120" s="31">
        <f>L119</f>
        <v>15</v>
      </c>
      <c r="M120" s="34">
        <f>M118*0.9</f>
        <v>9</v>
      </c>
      <c r="N120" s="31">
        <f>N119</f>
        <v>20</v>
      </c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</row>
    <row r="121" spans="2:50" x14ac:dyDescent="0.25">
      <c r="B121" s="31">
        <f t="shared" si="248"/>
        <v>15</v>
      </c>
      <c r="C121" s="31">
        <f t="shared" si="248"/>
        <v>10</v>
      </c>
      <c r="D121" s="31">
        <f t="shared" si="223"/>
        <v>20</v>
      </c>
      <c r="E121" s="31">
        <f t="shared" si="226"/>
        <v>75</v>
      </c>
      <c r="F121" s="31">
        <f t="shared" si="227"/>
        <v>70</v>
      </c>
      <c r="G121" s="31">
        <f t="shared" si="230"/>
        <v>75</v>
      </c>
      <c r="H121" s="31">
        <f t="shared" si="235"/>
        <v>60</v>
      </c>
      <c r="I121" s="31">
        <f t="shared" si="238"/>
        <v>30</v>
      </c>
      <c r="J121" s="31">
        <f t="shared" si="243"/>
        <v>25</v>
      </c>
      <c r="K121" s="31">
        <f t="shared" si="249"/>
        <v>35</v>
      </c>
      <c r="L121" s="31">
        <f>L120</f>
        <v>15</v>
      </c>
      <c r="M121" s="31">
        <f>M118</f>
        <v>10</v>
      </c>
      <c r="N121" s="34">
        <f>N120*1.1</f>
        <v>22</v>
      </c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</row>
    <row r="122" spans="2:50" x14ac:dyDescent="0.25">
      <c r="B122" s="31">
        <f t="shared" si="248"/>
        <v>15</v>
      </c>
      <c r="C122" s="31">
        <f t="shared" si="248"/>
        <v>10</v>
      </c>
      <c r="D122" s="31">
        <f t="shared" si="223"/>
        <v>20</v>
      </c>
      <c r="E122" s="31">
        <f t="shared" si="226"/>
        <v>75</v>
      </c>
      <c r="F122" s="31">
        <f t="shared" si="227"/>
        <v>70</v>
      </c>
      <c r="G122" s="31">
        <f t="shared" si="230"/>
        <v>75</v>
      </c>
      <c r="H122" s="31">
        <f t="shared" si="235"/>
        <v>60</v>
      </c>
      <c r="I122" s="31">
        <f t="shared" si="238"/>
        <v>30</v>
      </c>
      <c r="J122" s="31">
        <f t="shared" si="243"/>
        <v>25</v>
      </c>
      <c r="K122" s="31">
        <f t="shared" si="249"/>
        <v>35</v>
      </c>
      <c r="L122" s="31">
        <f t="shared" ref="L122" si="250">L121</f>
        <v>15</v>
      </c>
      <c r="M122" s="31">
        <f>M121</f>
        <v>10</v>
      </c>
      <c r="N122" s="34">
        <f>N120*0.9</f>
        <v>18</v>
      </c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</row>
    <row r="123" spans="2:50" x14ac:dyDescent="0.25">
      <c r="B123" s="34">
        <f>B69*1.1</f>
        <v>16.5</v>
      </c>
      <c r="C123" s="31">
        <f t="shared" ref="C123:N123" si="251">C69</f>
        <v>10</v>
      </c>
      <c r="D123" s="31">
        <f t="shared" si="251"/>
        <v>20</v>
      </c>
      <c r="E123" s="31">
        <f t="shared" si="251"/>
        <v>45</v>
      </c>
      <c r="F123" s="31">
        <f t="shared" si="251"/>
        <v>45</v>
      </c>
      <c r="G123" s="31">
        <f t="shared" si="251"/>
        <v>40</v>
      </c>
      <c r="H123" s="31">
        <f t="shared" si="251"/>
        <v>75</v>
      </c>
      <c r="I123" s="31">
        <f t="shared" si="251"/>
        <v>70</v>
      </c>
      <c r="J123" s="31">
        <f t="shared" si="251"/>
        <v>75</v>
      </c>
      <c r="K123" s="31">
        <f t="shared" si="251"/>
        <v>60</v>
      </c>
      <c r="L123" s="31">
        <f t="shared" si="251"/>
        <v>15</v>
      </c>
      <c r="M123" s="31">
        <f t="shared" si="251"/>
        <v>10</v>
      </c>
      <c r="N123" s="31">
        <f t="shared" si="251"/>
        <v>20</v>
      </c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</row>
    <row r="124" spans="2:50" x14ac:dyDescent="0.25">
      <c r="B124" s="34">
        <f>B69*0.9</f>
        <v>13.5</v>
      </c>
      <c r="C124" s="31">
        <f>C69</f>
        <v>10</v>
      </c>
      <c r="D124" s="31">
        <f t="shared" ref="D124:N124" si="252">D69</f>
        <v>20</v>
      </c>
      <c r="E124" s="31">
        <f t="shared" si="252"/>
        <v>45</v>
      </c>
      <c r="F124" s="31">
        <f t="shared" si="252"/>
        <v>45</v>
      </c>
      <c r="G124" s="31">
        <f t="shared" si="252"/>
        <v>40</v>
      </c>
      <c r="H124" s="31">
        <f t="shared" si="252"/>
        <v>75</v>
      </c>
      <c r="I124" s="31">
        <f t="shared" si="252"/>
        <v>70</v>
      </c>
      <c r="J124" s="31">
        <f t="shared" si="252"/>
        <v>75</v>
      </c>
      <c r="K124" s="31">
        <f t="shared" si="252"/>
        <v>60</v>
      </c>
      <c r="L124" s="31">
        <f t="shared" si="252"/>
        <v>15</v>
      </c>
      <c r="M124" s="31">
        <f t="shared" si="252"/>
        <v>10</v>
      </c>
      <c r="N124" s="31">
        <f t="shared" si="252"/>
        <v>20</v>
      </c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</row>
    <row r="125" spans="2:50" x14ac:dyDescent="0.25">
      <c r="B125" s="31">
        <f>B69</f>
        <v>15</v>
      </c>
      <c r="C125" s="34">
        <f>C124*1.1</f>
        <v>11</v>
      </c>
      <c r="D125" s="31">
        <f>D124</f>
        <v>20</v>
      </c>
      <c r="E125" s="31">
        <f t="shared" ref="E125:N140" si="253">E124</f>
        <v>45</v>
      </c>
      <c r="F125" s="31">
        <f t="shared" si="253"/>
        <v>45</v>
      </c>
      <c r="G125" s="31">
        <f t="shared" si="253"/>
        <v>40</v>
      </c>
      <c r="H125" s="31">
        <f t="shared" si="253"/>
        <v>75</v>
      </c>
      <c r="I125" s="31">
        <f t="shared" si="253"/>
        <v>70</v>
      </c>
      <c r="J125" s="31">
        <f t="shared" si="253"/>
        <v>75</v>
      </c>
      <c r="K125" s="31">
        <f t="shared" si="253"/>
        <v>60</v>
      </c>
      <c r="L125" s="31">
        <f t="shared" si="253"/>
        <v>15</v>
      </c>
      <c r="M125" s="31">
        <f t="shared" si="253"/>
        <v>10</v>
      </c>
      <c r="N125" s="31">
        <f t="shared" si="253"/>
        <v>20</v>
      </c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</row>
    <row r="126" spans="2:50" x14ac:dyDescent="0.25">
      <c r="B126" s="31">
        <f>B125</f>
        <v>15</v>
      </c>
      <c r="C126" s="34">
        <f>C124*0.9</f>
        <v>9</v>
      </c>
      <c r="D126" s="31">
        <f>D125</f>
        <v>20</v>
      </c>
      <c r="E126" s="31">
        <f t="shared" si="253"/>
        <v>45</v>
      </c>
      <c r="F126" s="31">
        <f t="shared" si="253"/>
        <v>45</v>
      </c>
      <c r="G126" s="31">
        <f t="shared" si="253"/>
        <v>40</v>
      </c>
      <c r="H126" s="31">
        <f t="shared" si="253"/>
        <v>75</v>
      </c>
      <c r="I126" s="31">
        <f t="shared" si="253"/>
        <v>70</v>
      </c>
      <c r="J126" s="31">
        <f t="shared" si="253"/>
        <v>75</v>
      </c>
      <c r="K126" s="31">
        <f t="shared" si="253"/>
        <v>60</v>
      </c>
      <c r="L126" s="31">
        <f t="shared" si="253"/>
        <v>15</v>
      </c>
      <c r="M126" s="31">
        <f t="shared" si="253"/>
        <v>10</v>
      </c>
      <c r="N126" s="31">
        <f t="shared" si="253"/>
        <v>20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</row>
    <row r="127" spans="2:50" x14ac:dyDescent="0.25">
      <c r="B127" s="31">
        <f>B126</f>
        <v>15</v>
      </c>
      <c r="C127" s="31">
        <f>C124</f>
        <v>10</v>
      </c>
      <c r="D127" s="34">
        <f>D126*1.1</f>
        <v>22</v>
      </c>
      <c r="E127" s="31">
        <f>E126</f>
        <v>45</v>
      </c>
      <c r="F127" s="31">
        <f t="shared" si="253"/>
        <v>45</v>
      </c>
      <c r="G127" s="31">
        <f t="shared" si="253"/>
        <v>40</v>
      </c>
      <c r="H127" s="31">
        <f t="shared" si="253"/>
        <v>75</v>
      </c>
      <c r="I127" s="31">
        <f t="shared" si="253"/>
        <v>70</v>
      </c>
      <c r="J127" s="31">
        <f t="shared" si="253"/>
        <v>75</v>
      </c>
      <c r="K127" s="31">
        <f t="shared" si="253"/>
        <v>60</v>
      </c>
      <c r="L127" s="31">
        <f t="shared" si="253"/>
        <v>15</v>
      </c>
      <c r="M127" s="31">
        <f t="shared" si="253"/>
        <v>10</v>
      </c>
      <c r="N127" s="31">
        <f t="shared" si="253"/>
        <v>20</v>
      </c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</row>
    <row r="128" spans="2:50" x14ac:dyDescent="0.25">
      <c r="B128" s="31">
        <f>B127</f>
        <v>15</v>
      </c>
      <c r="C128" s="31">
        <f>C127</f>
        <v>10</v>
      </c>
      <c r="D128" s="34">
        <f>D126*0.9</f>
        <v>18</v>
      </c>
      <c r="E128" s="31">
        <f>E127</f>
        <v>45</v>
      </c>
      <c r="F128" s="31">
        <f t="shared" si="253"/>
        <v>45</v>
      </c>
      <c r="G128" s="31">
        <f t="shared" si="253"/>
        <v>40</v>
      </c>
      <c r="H128" s="31">
        <f t="shared" si="253"/>
        <v>75</v>
      </c>
      <c r="I128" s="31">
        <f t="shared" si="253"/>
        <v>70</v>
      </c>
      <c r="J128" s="31">
        <f t="shared" si="253"/>
        <v>75</v>
      </c>
      <c r="K128" s="31">
        <f t="shared" si="253"/>
        <v>60</v>
      </c>
      <c r="L128" s="31">
        <f t="shared" si="253"/>
        <v>15</v>
      </c>
      <c r="M128" s="31">
        <f t="shared" si="253"/>
        <v>10</v>
      </c>
      <c r="N128" s="31">
        <f t="shared" si="253"/>
        <v>20</v>
      </c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</row>
    <row r="129" spans="2:50" x14ac:dyDescent="0.25">
      <c r="B129" s="31">
        <f>B128</f>
        <v>15</v>
      </c>
      <c r="C129" s="31">
        <f>C128</f>
        <v>10</v>
      </c>
      <c r="D129" s="31">
        <f>D126</f>
        <v>20</v>
      </c>
      <c r="E129" s="34">
        <f>E128*1.1</f>
        <v>49.500000000000007</v>
      </c>
      <c r="F129" s="31">
        <f>F128</f>
        <v>45</v>
      </c>
      <c r="G129" s="31">
        <f t="shared" si="253"/>
        <v>40</v>
      </c>
      <c r="H129" s="31">
        <f t="shared" si="253"/>
        <v>75</v>
      </c>
      <c r="I129" s="31">
        <f t="shared" si="253"/>
        <v>70</v>
      </c>
      <c r="J129" s="31">
        <f t="shared" si="253"/>
        <v>75</v>
      </c>
      <c r="K129" s="31">
        <f t="shared" si="253"/>
        <v>60</v>
      </c>
      <c r="L129" s="31">
        <f t="shared" si="253"/>
        <v>15</v>
      </c>
      <c r="M129" s="31">
        <f t="shared" si="253"/>
        <v>10</v>
      </c>
      <c r="N129" s="31">
        <f t="shared" si="253"/>
        <v>20</v>
      </c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</row>
    <row r="130" spans="2:50" x14ac:dyDescent="0.25">
      <c r="B130" s="31">
        <f t="shared" ref="B130:C145" si="254">B129</f>
        <v>15</v>
      </c>
      <c r="C130" s="31">
        <f t="shared" si="254"/>
        <v>10</v>
      </c>
      <c r="D130" s="31">
        <f>D129</f>
        <v>20</v>
      </c>
      <c r="E130" s="34">
        <f>E128*0.9</f>
        <v>40.5</v>
      </c>
      <c r="F130" s="31">
        <f>F129</f>
        <v>45</v>
      </c>
      <c r="G130" s="31">
        <f t="shared" si="253"/>
        <v>40</v>
      </c>
      <c r="H130" s="31">
        <f t="shared" si="253"/>
        <v>75</v>
      </c>
      <c r="I130" s="31">
        <f t="shared" si="253"/>
        <v>70</v>
      </c>
      <c r="J130" s="31">
        <f t="shared" si="253"/>
        <v>75</v>
      </c>
      <c r="K130" s="31">
        <f t="shared" si="253"/>
        <v>60</v>
      </c>
      <c r="L130" s="31">
        <f t="shared" si="253"/>
        <v>15</v>
      </c>
      <c r="M130" s="31">
        <f t="shared" si="253"/>
        <v>10</v>
      </c>
      <c r="N130" s="31">
        <f t="shared" si="253"/>
        <v>20</v>
      </c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</row>
    <row r="131" spans="2:50" x14ac:dyDescent="0.25">
      <c r="B131" s="31">
        <f>B130</f>
        <v>15</v>
      </c>
      <c r="C131" s="31">
        <f t="shared" si="254"/>
        <v>10</v>
      </c>
      <c r="D131" s="31">
        <f t="shared" ref="D131:D148" si="255">D130</f>
        <v>20</v>
      </c>
      <c r="E131" s="31">
        <f>E128</f>
        <v>45</v>
      </c>
      <c r="F131" s="34">
        <f>45*1.1</f>
        <v>49.500000000000007</v>
      </c>
      <c r="G131" s="31">
        <f>G130</f>
        <v>40</v>
      </c>
      <c r="H131" s="31">
        <f t="shared" si="253"/>
        <v>75</v>
      </c>
      <c r="I131" s="31">
        <f t="shared" si="253"/>
        <v>70</v>
      </c>
      <c r="J131" s="31">
        <f t="shared" si="253"/>
        <v>75</v>
      </c>
      <c r="K131" s="31">
        <f t="shared" si="253"/>
        <v>60</v>
      </c>
      <c r="L131" s="31">
        <f t="shared" si="253"/>
        <v>15</v>
      </c>
      <c r="M131" s="31">
        <f t="shared" si="253"/>
        <v>10</v>
      </c>
      <c r="N131" s="31">
        <f t="shared" si="253"/>
        <v>20</v>
      </c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</row>
    <row r="132" spans="2:50" x14ac:dyDescent="0.25">
      <c r="B132" s="31">
        <f t="shared" ref="B132" si="256">B131</f>
        <v>15</v>
      </c>
      <c r="C132" s="31">
        <f t="shared" si="254"/>
        <v>10</v>
      </c>
      <c r="D132" s="31">
        <f t="shared" si="255"/>
        <v>20</v>
      </c>
      <c r="E132" s="31">
        <f>E131</f>
        <v>45</v>
      </c>
      <c r="F132" s="34">
        <f>F130*0.9</f>
        <v>40.5</v>
      </c>
      <c r="G132" s="31">
        <f>G131</f>
        <v>40</v>
      </c>
      <c r="H132" s="31">
        <f t="shared" si="253"/>
        <v>75</v>
      </c>
      <c r="I132" s="31">
        <f t="shared" si="253"/>
        <v>70</v>
      </c>
      <c r="J132" s="31">
        <f t="shared" si="253"/>
        <v>75</v>
      </c>
      <c r="K132" s="31">
        <f t="shared" si="253"/>
        <v>60</v>
      </c>
      <c r="L132" s="31">
        <f t="shared" si="253"/>
        <v>15</v>
      </c>
      <c r="M132" s="31">
        <f t="shared" si="253"/>
        <v>10</v>
      </c>
      <c r="N132" s="31">
        <f t="shared" si="253"/>
        <v>20</v>
      </c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</row>
    <row r="133" spans="2:50" x14ac:dyDescent="0.25">
      <c r="B133" s="31">
        <f>B132</f>
        <v>15</v>
      </c>
      <c r="C133" s="31">
        <f t="shared" si="254"/>
        <v>10</v>
      </c>
      <c r="D133" s="31">
        <f t="shared" si="255"/>
        <v>20</v>
      </c>
      <c r="E133" s="31">
        <f t="shared" ref="E133:E148" si="257">E132</f>
        <v>45</v>
      </c>
      <c r="F133" s="31">
        <f>F130</f>
        <v>45</v>
      </c>
      <c r="G133" s="34">
        <f>40*1.1</f>
        <v>44</v>
      </c>
      <c r="H133" s="31">
        <f>H132</f>
        <v>75</v>
      </c>
      <c r="I133" s="31">
        <f t="shared" si="253"/>
        <v>70</v>
      </c>
      <c r="J133" s="31">
        <f t="shared" si="253"/>
        <v>75</v>
      </c>
      <c r="K133" s="31">
        <f t="shared" si="253"/>
        <v>60</v>
      </c>
      <c r="L133" s="31">
        <f t="shared" si="253"/>
        <v>15</v>
      </c>
      <c r="M133" s="31">
        <f t="shared" si="253"/>
        <v>10</v>
      </c>
      <c r="N133" s="31">
        <f t="shared" si="253"/>
        <v>20</v>
      </c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</row>
    <row r="134" spans="2:50" x14ac:dyDescent="0.25">
      <c r="B134" s="31">
        <f>B133</f>
        <v>15</v>
      </c>
      <c r="C134" s="31">
        <f t="shared" si="254"/>
        <v>10</v>
      </c>
      <c r="D134" s="31">
        <f t="shared" si="255"/>
        <v>20</v>
      </c>
      <c r="E134" s="31">
        <f t="shared" si="257"/>
        <v>45</v>
      </c>
      <c r="F134" s="31">
        <f t="shared" ref="F134:F148" si="258">F133</f>
        <v>45</v>
      </c>
      <c r="G134" s="34">
        <f>G132*0.9</f>
        <v>36</v>
      </c>
      <c r="H134" s="31">
        <f>H133</f>
        <v>75</v>
      </c>
      <c r="I134" s="31">
        <f t="shared" si="253"/>
        <v>70</v>
      </c>
      <c r="J134" s="31">
        <f t="shared" si="253"/>
        <v>75</v>
      </c>
      <c r="K134" s="31">
        <f t="shared" si="253"/>
        <v>60</v>
      </c>
      <c r="L134" s="31">
        <f t="shared" si="253"/>
        <v>15</v>
      </c>
      <c r="M134" s="31">
        <f t="shared" si="253"/>
        <v>10</v>
      </c>
      <c r="N134" s="31">
        <f t="shared" si="253"/>
        <v>20</v>
      </c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</row>
    <row r="135" spans="2:50" x14ac:dyDescent="0.25">
      <c r="B135" s="31">
        <f>B134</f>
        <v>15</v>
      </c>
      <c r="C135" s="31">
        <f t="shared" si="254"/>
        <v>10</v>
      </c>
      <c r="D135" s="31">
        <f t="shared" si="255"/>
        <v>20</v>
      </c>
      <c r="E135" s="31">
        <f t="shared" si="257"/>
        <v>45</v>
      </c>
      <c r="F135" s="31">
        <f t="shared" si="258"/>
        <v>45</v>
      </c>
      <c r="G135" s="31">
        <f>G132</f>
        <v>40</v>
      </c>
      <c r="H135" s="34">
        <f>H134*1.1</f>
        <v>82.5</v>
      </c>
      <c r="I135" s="31">
        <f>I134</f>
        <v>70</v>
      </c>
      <c r="J135" s="31">
        <f t="shared" si="253"/>
        <v>75</v>
      </c>
      <c r="K135" s="31">
        <f t="shared" si="253"/>
        <v>60</v>
      </c>
      <c r="L135" s="31">
        <f t="shared" si="253"/>
        <v>15</v>
      </c>
      <c r="M135" s="31">
        <f t="shared" si="253"/>
        <v>10</v>
      </c>
      <c r="N135" s="31">
        <f t="shared" si="253"/>
        <v>20</v>
      </c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</row>
    <row r="136" spans="2:50" x14ac:dyDescent="0.25">
      <c r="B136" s="31">
        <f t="shared" ref="B136" si="259">B135</f>
        <v>15</v>
      </c>
      <c r="C136" s="31">
        <f t="shared" si="254"/>
        <v>10</v>
      </c>
      <c r="D136" s="31">
        <f t="shared" si="255"/>
        <v>20</v>
      </c>
      <c r="E136" s="31">
        <f t="shared" si="257"/>
        <v>45</v>
      </c>
      <c r="F136" s="31">
        <f t="shared" si="258"/>
        <v>45</v>
      </c>
      <c r="G136" s="31">
        <f>G135</f>
        <v>40</v>
      </c>
      <c r="H136" s="34">
        <f>H134*0.9</f>
        <v>67.5</v>
      </c>
      <c r="I136" s="31">
        <f>I135</f>
        <v>70</v>
      </c>
      <c r="J136" s="31">
        <f t="shared" si="253"/>
        <v>75</v>
      </c>
      <c r="K136" s="31">
        <f t="shared" si="253"/>
        <v>60</v>
      </c>
      <c r="L136" s="31">
        <f t="shared" si="253"/>
        <v>15</v>
      </c>
      <c r="M136" s="31">
        <f t="shared" si="253"/>
        <v>10</v>
      </c>
      <c r="N136" s="31">
        <f t="shared" si="253"/>
        <v>20</v>
      </c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</row>
    <row r="137" spans="2:50" x14ac:dyDescent="0.25">
      <c r="B137" s="31">
        <f>B136</f>
        <v>15</v>
      </c>
      <c r="C137" s="31">
        <f t="shared" si="254"/>
        <v>10</v>
      </c>
      <c r="D137" s="31">
        <f t="shared" si="255"/>
        <v>20</v>
      </c>
      <c r="E137" s="31">
        <f t="shared" si="257"/>
        <v>45</v>
      </c>
      <c r="F137" s="31">
        <f t="shared" si="258"/>
        <v>45</v>
      </c>
      <c r="G137" s="31">
        <f t="shared" ref="G137:G148" si="260">G136</f>
        <v>40</v>
      </c>
      <c r="H137" s="31">
        <f>H134</f>
        <v>75</v>
      </c>
      <c r="I137" s="34">
        <f>I136*1.1</f>
        <v>77</v>
      </c>
      <c r="J137" s="31">
        <f>J136</f>
        <v>75</v>
      </c>
      <c r="K137" s="31">
        <f t="shared" si="253"/>
        <v>60</v>
      </c>
      <c r="L137" s="31">
        <f t="shared" si="253"/>
        <v>15</v>
      </c>
      <c r="M137" s="31">
        <f t="shared" si="253"/>
        <v>10</v>
      </c>
      <c r="N137" s="31">
        <f t="shared" si="253"/>
        <v>20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</row>
    <row r="138" spans="2:50" x14ac:dyDescent="0.25">
      <c r="B138" s="31">
        <f t="shared" ref="B138" si="261">B137</f>
        <v>15</v>
      </c>
      <c r="C138" s="31">
        <f t="shared" si="254"/>
        <v>10</v>
      </c>
      <c r="D138" s="31">
        <f t="shared" si="255"/>
        <v>20</v>
      </c>
      <c r="E138" s="31">
        <f t="shared" si="257"/>
        <v>45</v>
      </c>
      <c r="F138" s="31">
        <f t="shared" si="258"/>
        <v>45</v>
      </c>
      <c r="G138" s="31">
        <f t="shared" si="260"/>
        <v>40</v>
      </c>
      <c r="H138" s="31">
        <f>H137</f>
        <v>75</v>
      </c>
      <c r="I138" s="34">
        <f>I136*0.9</f>
        <v>63</v>
      </c>
      <c r="J138" s="31">
        <f>J137</f>
        <v>75</v>
      </c>
      <c r="K138" s="31">
        <f t="shared" si="253"/>
        <v>60</v>
      </c>
      <c r="L138" s="31">
        <f t="shared" si="253"/>
        <v>15</v>
      </c>
      <c r="M138" s="31">
        <f t="shared" si="253"/>
        <v>10</v>
      </c>
      <c r="N138" s="31">
        <f t="shared" si="253"/>
        <v>20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</row>
    <row r="139" spans="2:50" x14ac:dyDescent="0.25">
      <c r="B139" s="31">
        <f>B138</f>
        <v>15</v>
      </c>
      <c r="C139" s="31">
        <f t="shared" si="254"/>
        <v>10</v>
      </c>
      <c r="D139" s="31">
        <f t="shared" si="255"/>
        <v>20</v>
      </c>
      <c r="E139" s="31">
        <f t="shared" si="257"/>
        <v>45</v>
      </c>
      <c r="F139" s="31">
        <f t="shared" si="258"/>
        <v>45</v>
      </c>
      <c r="G139" s="31">
        <f t="shared" si="260"/>
        <v>40</v>
      </c>
      <c r="H139" s="31">
        <f t="shared" ref="H139:H148" si="262">H138</f>
        <v>75</v>
      </c>
      <c r="I139" s="31">
        <f>I136</f>
        <v>70</v>
      </c>
      <c r="J139" s="34">
        <f>J138*1.1</f>
        <v>82.5</v>
      </c>
      <c r="K139" s="31">
        <f>K138</f>
        <v>60</v>
      </c>
      <c r="L139" s="31">
        <f t="shared" si="253"/>
        <v>15</v>
      </c>
      <c r="M139" s="31">
        <f t="shared" si="253"/>
        <v>10</v>
      </c>
      <c r="N139" s="31">
        <f t="shared" si="253"/>
        <v>20</v>
      </c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</row>
    <row r="140" spans="2:50" x14ac:dyDescent="0.25">
      <c r="B140" s="31">
        <f>B139</f>
        <v>15</v>
      </c>
      <c r="C140" s="31">
        <f t="shared" si="254"/>
        <v>10</v>
      </c>
      <c r="D140" s="31">
        <f t="shared" si="255"/>
        <v>20</v>
      </c>
      <c r="E140" s="31">
        <f t="shared" si="257"/>
        <v>45</v>
      </c>
      <c r="F140" s="31">
        <f t="shared" si="258"/>
        <v>45</v>
      </c>
      <c r="G140" s="31">
        <f t="shared" si="260"/>
        <v>40</v>
      </c>
      <c r="H140" s="31">
        <f t="shared" si="262"/>
        <v>75</v>
      </c>
      <c r="I140" s="31">
        <f>I139</f>
        <v>70</v>
      </c>
      <c r="J140" s="34">
        <f>J138*0.9</f>
        <v>67.5</v>
      </c>
      <c r="K140" s="31">
        <f>K139</f>
        <v>60</v>
      </c>
      <c r="L140" s="31">
        <f t="shared" si="253"/>
        <v>15</v>
      </c>
      <c r="M140" s="31">
        <f t="shared" si="253"/>
        <v>10</v>
      </c>
      <c r="N140" s="31">
        <f t="shared" si="253"/>
        <v>20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</row>
    <row r="141" spans="2:50" x14ac:dyDescent="0.25">
      <c r="B141" s="31">
        <f>B140</f>
        <v>15</v>
      </c>
      <c r="C141" s="31">
        <f t="shared" si="254"/>
        <v>10</v>
      </c>
      <c r="D141" s="31">
        <f t="shared" si="255"/>
        <v>20</v>
      </c>
      <c r="E141" s="31">
        <f t="shared" si="257"/>
        <v>45</v>
      </c>
      <c r="F141" s="31">
        <f t="shared" si="258"/>
        <v>45</v>
      </c>
      <c r="G141" s="31">
        <f t="shared" si="260"/>
        <v>40</v>
      </c>
      <c r="H141" s="31">
        <f t="shared" si="262"/>
        <v>75</v>
      </c>
      <c r="I141" s="31">
        <f t="shared" ref="I141:I148" si="263">I140</f>
        <v>70</v>
      </c>
      <c r="J141" s="31">
        <f>J138</f>
        <v>75</v>
      </c>
      <c r="K141" s="34">
        <f>K140*1.1</f>
        <v>66</v>
      </c>
      <c r="L141" s="31">
        <f>L140</f>
        <v>15</v>
      </c>
      <c r="M141" s="31">
        <f t="shared" ref="M141:N142" si="264">M140</f>
        <v>10</v>
      </c>
      <c r="N141" s="31">
        <f t="shared" si="264"/>
        <v>20</v>
      </c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</row>
    <row r="142" spans="2:50" x14ac:dyDescent="0.25">
      <c r="B142" s="31">
        <f t="shared" ref="B142" si="265">B141</f>
        <v>15</v>
      </c>
      <c r="C142" s="31">
        <f t="shared" si="254"/>
        <v>10</v>
      </c>
      <c r="D142" s="31">
        <f t="shared" si="255"/>
        <v>20</v>
      </c>
      <c r="E142" s="31">
        <f t="shared" si="257"/>
        <v>45</v>
      </c>
      <c r="F142" s="31">
        <f t="shared" si="258"/>
        <v>45</v>
      </c>
      <c r="G142" s="31">
        <f t="shared" si="260"/>
        <v>40</v>
      </c>
      <c r="H142" s="31">
        <f t="shared" si="262"/>
        <v>75</v>
      </c>
      <c r="I142" s="31">
        <f t="shared" si="263"/>
        <v>70</v>
      </c>
      <c r="J142" s="31">
        <f>J141</f>
        <v>75</v>
      </c>
      <c r="K142" s="34">
        <f>K140*0.9</f>
        <v>54</v>
      </c>
      <c r="L142" s="31">
        <f>L141</f>
        <v>15</v>
      </c>
      <c r="M142" s="31">
        <f t="shared" si="264"/>
        <v>10</v>
      </c>
      <c r="N142" s="31">
        <f t="shared" si="264"/>
        <v>20</v>
      </c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</row>
    <row r="143" spans="2:50" x14ac:dyDescent="0.25">
      <c r="B143" s="31">
        <f>B142</f>
        <v>15</v>
      </c>
      <c r="C143" s="31">
        <f t="shared" si="254"/>
        <v>10</v>
      </c>
      <c r="D143" s="31">
        <f t="shared" si="255"/>
        <v>20</v>
      </c>
      <c r="E143" s="31">
        <f t="shared" si="257"/>
        <v>45</v>
      </c>
      <c r="F143" s="31">
        <f t="shared" si="258"/>
        <v>45</v>
      </c>
      <c r="G143" s="31">
        <f t="shared" si="260"/>
        <v>40</v>
      </c>
      <c r="H143" s="31">
        <f t="shared" si="262"/>
        <v>75</v>
      </c>
      <c r="I143" s="31">
        <f t="shared" si="263"/>
        <v>70</v>
      </c>
      <c r="J143" s="31">
        <f t="shared" ref="J143:J148" si="266">J142</f>
        <v>75</v>
      </c>
      <c r="K143" s="31">
        <f>K140</f>
        <v>60</v>
      </c>
      <c r="L143" s="34">
        <f>15*1.1</f>
        <v>16.5</v>
      </c>
      <c r="M143" s="31">
        <f>M142</f>
        <v>10</v>
      </c>
      <c r="N143" s="31">
        <f>N142</f>
        <v>20</v>
      </c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</row>
    <row r="144" spans="2:50" x14ac:dyDescent="0.25">
      <c r="B144" s="31">
        <f t="shared" ref="B144" si="267">B143</f>
        <v>15</v>
      </c>
      <c r="C144" s="31">
        <f t="shared" si="254"/>
        <v>10</v>
      </c>
      <c r="D144" s="31">
        <f t="shared" si="255"/>
        <v>20</v>
      </c>
      <c r="E144" s="31">
        <f t="shared" si="257"/>
        <v>45</v>
      </c>
      <c r="F144" s="31">
        <f t="shared" si="258"/>
        <v>45</v>
      </c>
      <c r="G144" s="31">
        <f t="shared" si="260"/>
        <v>40</v>
      </c>
      <c r="H144" s="31">
        <f t="shared" si="262"/>
        <v>75</v>
      </c>
      <c r="I144" s="31">
        <f t="shared" si="263"/>
        <v>70</v>
      </c>
      <c r="J144" s="31">
        <f t="shared" si="266"/>
        <v>75</v>
      </c>
      <c r="K144" s="31">
        <f>K143</f>
        <v>60</v>
      </c>
      <c r="L144" s="34">
        <f>L142*0.9</f>
        <v>13.5</v>
      </c>
      <c r="M144" s="31">
        <f>M143</f>
        <v>10</v>
      </c>
      <c r="N144" s="31">
        <f>N143</f>
        <v>20</v>
      </c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</row>
    <row r="145" spans="2:50" x14ac:dyDescent="0.25">
      <c r="B145" s="31">
        <f t="shared" si="254"/>
        <v>15</v>
      </c>
      <c r="C145" s="31">
        <f t="shared" si="254"/>
        <v>10</v>
      </c>
      <c r="D145" s="31">
        <f t="shared" si="255"/>
        <v>20</v>
      </c>
      <c r="E145" s="31">
        <f t="shared" si="257"/>
        <v>45</v>
      </c>
      <c r="F145" s="31">
        <f t="shared" si="258"/>
        <v>45</v>
      </c>
      <c r="G145" s="31">
        <f t="shared" si="260"/>
        <v>40</v>
      </c>
      <c r="H145" s="31">
        <f t="shared" si="262"/>
        <v>75</v>
      </c>
      <c r="I145" s="31">
        <f t="shared" si="263"/>
        <v>70</v>
      </c>
      <c r="J145" s="31">
        <f t="shared" si="266"/>
        <v>75</v>
      </c>
      <c r="K145" s="31">
        <f>K144</f>
        <v>60</v>
      </c>
      <c r="L145" s="31">
        <f>L142</f>
        <v>15</v>
      </c>
      <c r="M145" s="34">
        <f>M144*1.1</f>
        <v>11</v>
      </c>
      <c r="N145" s="31">
        <f>N144</f>
        <v>20</v>
      </c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</row>
    <row r="146" spans="2:50" x14ac:dyDescent="0.25">
      <c r="B146" s="31">
        <f t="shared" ref="B146:C148" si="268">B145</f>
        <v>15</v>
      </c>
      <c r="C146" s="31">
        <f t="shared" si="268"/>
        <v>10</v>
      </c>
      <c r="D146" s="31">
        <f t="shared" si="255"/>
        <v>20</v>
      </c>
      <c r="E146" s="31">
        <f t="shared" si="257"/>
        <v>45</v>
      </c>
      <c r="F146" s="31">
        <f t="shared" si="258"/>
        <v>45</v>
      </c>
      <c r="G146" s="31">
        <f t="shared" si="260"/>
        <v>40</v>
      </c>
      <c r="H146" s="31">
        <f t="shared" si="262"/>
        <v>75</v>
      </c>
      <c r="I146" s="31">
        <f t="shared" si="263"/>
        <v>70</v>
      </c>
      <c r="J146" s="31">
        <f t="shared" si="266"/>
        <v>75</v>
      </c>
      <c r="K146" s="31">
        <f t="shared" ref="K146:K148" si="269">K145</f>
        <v>60</v>
      </c>
      <c r="L146" s="31">
        <f>L145</f>
        <v>15</v>
      </c>
      <c r="M146" s="34">
        <f>M144*0.9</f>
        <v>9</v>
      </c>
      <c r="N146" s="31">
        <f>N145</f>
        <v>20</v>
      </c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</row>
    <row r="147" spans="2:50" x14ac:dyDescent="0.25">
      <c r="B147" s="31">
        <f t="shared" si="268"/>
        <v>15</v>
      </c>
      <c r="C147" s="31">
        <f t="shared" si="268"/>
        <v>10</v>
      </c>
      <c r="D147" s="31">
        <f t="shared" si="255"/>
        <v>20</v>
      </c>
      <c r="E147" s="31">
        <f t="shared" si="257"/>
        <v>45</v>
      </c>
      <c r="F147" s="31">
        <f t="shared" si="258"/>
        <v>45</v>
      </c>
      <c r="G147" s="31">
        <f t="shared" si="260"/>
        <v>40</v>
      </c>
      <c r="H147" s="31">
        <f t="shared" si="262"/>
        <v>75</v>
      </c>
      <c r="I147" s="31">
        <f t="shared" si="263"/>
        <v>70</v>
      </c>
      <c r="J147" s="31">
        <f t="shared" si="266"/>
        <v>75</v>
      </c>
      <c r="K147" s="31">
        <f t="shared" si="269"/>
        <v>60</v>
      </c>
      <c r="L147" s="31">
        <f>L146</f>
        <v>15</v>
      </c>
      <c r="M147" s="31">
        <f>M144</f>
        <v>10</v>
      </c>
      <c r="N147" s="34">
        <f>N146*1.1</f>
        <v>22</v>
      </c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</row>
    <row r="148" spans="2:50" x14ac:dyDescent="0.25">
      <c r="B148" s="31">
        <f t="shared" si="268"/>
        <v>15</v>
      </c>
      <c r="C148" s="31">
        <f t="shared" si="268"/>
        <v>10</v>
      </c>
      <c r="D148" s="31">
        <f t="shared" si="255"/>
        <v>20</v>
      </c>
      <c r="E148" s="31">
        <f t="shared" si="257"/>
        <v>45</v>
      </c>
      <c r="F148" s="31">
        <f t="shared" si="258"/>
        <v>45</v>
      </c>
      <c r="G148" s="31">
        <f t="shared" si="260"/>
        <v>40</v>
      </c>
      <c r="H148" s="31">
        <f t="shared" si="262"/>
        <v>75</v>
      </c>
      <c r="I148" s="31">
        <f t="shared" si="263"/>
        <v>70</v>
      </c>
      <c r="J148" s="31">
        <f t="shared" si="266"/>
        <v>75</v>
      </c>
      <c r="K148" s="31">
        <f t="shared" si="269"/>
        <v>60</v>
      </c>
      <c r="L148" s="31">
        <f t="shared" ref="L148" si="270">L147</f>
        <v>15</v>
      </c>
      <c r="M148" s="31">
        <f>M147</f>
        <v>10</v>
      </c>
      <c r="N148" s="34">
        <f>N146*0.9</f>
        <v>18</v>
      </c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</row>
    <row r="149" spans="2:50" x14ac:dyDescent="0.25">
      <c r="B149" s="34">
        <f>B70*1.1</f>
        <v>60.500000000000007</v>
      </c>
      <c r="C149" s="31">
        <f>C70</f>
        <v>10</v>
      </c>
      <c r="D149" s="31">
        <f t="shared" ref="D149:N149" si="271">D70</f>
        <v>20</v>
      </c>
      <c r="E149" s="31">
        <f t="shared" si="271"/>
        <v>15</v>
      </c>
      <c r="F149" s="31">
        <f t="shared" si="271"/>
        <v>10</v>
      </c>
      <c r="G149" s="31">
        <f t="shared" si="271"/>
        <v>20</v>
      </c>
      <c r="H149" s="31">
        <f t="shared" si="271"/>
        <v>35</v>
      </c>
      <c r="I149" s="31">
        <f t="shared" si="271"/>
        <v>30</v>
      </c>
      <c r="J149" s="31">
        <f t="shared" si="271"/>
        <v>40</v>
      </c>
      <c r="K149" s="31">
        <f t="shared" si="271"/>
        <v>70</v>
      </c>
      <c r="L149" s="31">
        <f t="shared" si="271"/>
        <v>75</v>
      </c>
      <c r="M149" s="31">
        <f t="shared" si="271"/>
        <v>60</v>
      </c>
      <c r="N149" s="31">
        <f t="shared" si="271"/>
        <v>55</v>
      </c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</row>
    <row r="150" spans="2:50" x14ac:dyDescent="0.25">
      <c r="B150" s="34">
        <f>B70*0.9</f>
        <v>49.5</v>
      </c>
      <c r="C150" s="31">
        <f>C149</f>
        <v>10</v>
      </c>
      <c r="D150" s="31">
        <f t="shared" ref="D150:N165" si="272">D149</f>
        <v>20</v>
      </c>
      <c r="E150" s="31">
        <f t="shared" si="272"/>
        <v>15</v>
      </c>
      <c r="F150" s="31">
        <f t="shared" si="272"/>
        <v>10</v>
      </c>
      <c r="G150" s="31">
        <f t="shared" si="272"/>
        <v>20</v>
      </c>
      <c r="H150" s="31">
        <f t="shared" si="272"/>
        <v>35</v>
      </c>
      <c r="I150" s="31">
        <f t="shared" si="272"/>
        <v>30</v>
      </c>
      <c r="J150" s="31">
        <f t="shared" si="272"/>
        <v>40</v>
      </c>
      <c r="K150" s="31">
        <f t="shared" si="272"/>
        <v>70</v>
      </c>
      <c r="L150" s="31">
        <f t="shared" si="272"/>
        <v>75</v>
      </c>
      <c r="M150" s="31">
        <f t="shared" si="272"/>
        <v>60</v>
      </c>
      <c r="N150" s="31">
        <f t="shared" si="272"/>
        <v>55</v>
      </c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</row>
    <row r="151" spans="2:50" x14ac:dyDescent="0.25">
      <c r="B151" s="31">
        <f>B70</f>
        <v>55</v>
      </c>
      <c r="C151" s="34">
        <f>C149*1.1</f>
        <v>11</v>
      </c>
      <c r="D151" s="31">
        <f>D150</f>
        <v>20</v>
      </c>
      <c r="E151" s="31">
        <f t="shared" si="272"/>
        <v>15</v>
      </c>
      <c r="F151" s="31">
        <f t="shared" si="272"/>
        <v>10</v>
      </c>
      <c r="G151" s="31">
        <f t="shared" si="272"/>
        <v>20</v>
      </c>
      <c r="H151" s="31">
        <f t="shared" si="272"/>
        <v>35</v>
      </c>
      <c r="I151" s="31">
        <f t="shared" si="272"/>
        <v>30</v>
      </c>
      <c r="J151" s="31">
        <f t="shared" si="272"/>
        <v>40</v>
      </c>
      <c r="K151" s="31">
        <f t="shared" si="272"/>
        <v>70</v>
      </c>
      <c r="L151" s="31">
        <f t="shared" si="272"/>
        <v>75</v>
      </c>
      <c r="M151" s="31">
        <f t="shared" si="272"/>
        <v>60</v>
      </c>
      <c r="N151" s="31">
        <f t="shared" si="272"/>
        <v>55</v>
      </c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</row>
    <row r="152" spans="2:50" x14ac:dyDescent="0.25">
      <c r="B152" s="31">
        <f>B151</f>
        <v>55</v>
      </c>
      <c r="C152" s="34">
        <f>C149*0.9</f>
        <v>9</v>
      </c>
      <c r="D152" s="31">
        <f>D151</f>
        <v>20</v>
      </c>
      <c r="E152" s="31">
        <f t="shared" si="272"/>
        <v>15</v>
      </c>
      <c r="F152" s="31">
        <f t="shared" si="272"/>
        <v>10</v>
      </c>
      <c r="G152" s="31">
        <f t="shared" si="272"/>
        <v>20</v>
      </c>
      <c r="H152" s="31">
        <f t="shared" si="272"/>
        <v>35</v>
      </c>
      <c r="I152" s="31">
        <f t="shared" si="272"/>
        <v>30</v>
      </c>
      <c r="J152" s="31">
        <f t="shared" si="272"/>
        <v>40</v>
      </c>
      <c r="K152" s="31">
        <f t="shared" si="272"/>
        <v>70</v>
      </c>
      <c r="L152" s="31">
        <f t="shared" si="272"/>
        <v>75</v>
      </c>
      <c r="M152" s="31">
        <f t="shared" si="272"/>
        <v>60</v>
      </c>
      <c r="N152" s="31">
        <f t="shared" si="272"/>
        <v>55</v>
      </c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</row>
    <row r="153" spans="2:50" x14ac:dyDescent="0.25">
      <c r="B153" s="31">
        <f>B152</f>
        <v>55</v>
      </c>
      <c r="C153" s="31">
        <f>C149</f>
        <v>10</v>
      </c>
      <c r="D153" s="34">
        <f>D152*1.1</f>
        <v>22</v>
      </c>
      <c r="E153" s="31">
        <f>E152</f>
        <v>15</v>
      </c>
      <c r="F153" s="31">
        <f t="shared" si="272"/>
        <v>10</v>
      </c>
      <c r="G153" s="31">
        <f t="shared" si="272"/>
        <v>20</v>
      </c>
      <c r="H153" s="31">
        <f t="shared" si="272"/>
        <v>35</v>
      </c>
      <c r="I153" s="31">
        <f t="shared" si="272"/>
        <v>30</v>
      </c>
      <c r="J153" s="31">
        <f t="shared" si="272"/>
        <v>40</v>
      </c>
      <c r="K153" s="31">
        <f t="shared" si="272"/>
        <v>70</v>
      </c>
      <c r="L153" s="31">
        <f t="shared" si="272"/>
        <v>75</v>
      </c>
      <c r="M153" s="31">
        <f t="shared" si="272"/>
        <v>60</v>
      </c>
      <c r="N153" s="31">
        <f t="shared" si="272"/>
        <v>55</v>
      </c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</row>
    <row r="154" spans="2:50" x14ac:dyDescent="0.25">
      <c r="B154" s="31">
        <f>B153</f>
        <v>55</v>
      </c>
      <c r="C154" s="31">
        <f>C153</f>
        <v>10</v>
      </c>
      <c r="D154" s="34">
        <f>D152*0.9</f>
        <v>18</v>
      </c>
      <c r="E154" s="31">
        <f>E153</f>
        <v>15</v>
      </c>
      <c r="F154" s="31">
        <f t="shared" si="272"/>
        <v>10</v>
      </c>
      <c r="G154" s="31">
        <f t="shared" si="272"/>
        <v>20</v>
      </c>
      <c r="H154" s="31">
        <f t="shared" si="272"/>
        <v>35</v>
      </c>
      <c r="I154" s="31">
        <f t="shared" si="272"/>
        <v>30</v>
      </c>
      <c r="J154" s="31">
        <f t="shared" si="272"/>
        <v>40</v>
      </c>
      <c r="K154" s="31">
        <f t="shared" si="272"/>
        <v>70</v>
      </c>
      <c r="L154" s="31">
        <f t="shared" si="272"/>
        <v>75</v>
      </c>
      <c r="M154" s="31">
        <f t="shared" si="272"/>
        <v>60</v>
      </c>
      <c r="N154" s="31">
        <f t="shared" si="272"/>
        <v>55</v>
      </c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</row>
    <row r="155" spans="2:50" x14ac:dyDescent="0.25">
      <c r="B155" s="31">
        <f>B154</f>
        <v>55</v>
      </c>
      <c r="C155" s="31">
        <f>C154</f>
        <v>10</v>
      </c>
      <c r="D155" s="31">
        <f>D152</f>
        <v>20</v>
      </c>
      <c r="E155" s="34">
        <f>15*1.1</f>
        <v>16.5</v>
      </c>
      <c r="F155" s="31">
        <f>F154</f>
        <v>10</v>
      </c>
      <c r="G155" s="31">
        <f t="shared" si="272"/>
        <v>20</v>
      </c>
      <c r="H155" s="31">
        <f t="shared" si="272"/>
        <v>35</v>
      </c>
      <c r="I155" s="31">
        <f t="shared" si="272"/>
        <v>30</v>
      </c>
      <c r="J155" s="31">
        <f t="shared" si="272"/>
        <v>40</v>
      </c>
      <c r="K155" s="31">
        <f t="shared" si="272"/>
        <v>70</v>
      </c>
      <c r="L155" s="31">
        <f t="shared" si="272"/>
        <v>75</v>
      </c>
      <c r="M155" s="31">
        <f t="shared" si="272"/>
        <v>60</v>
      </c>
      <c r="N155" s="31">
        <f t="shared" si="272"/>
        <v>55</v>
      </c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</row>
    <row r="156" spans="2:50" x14ac:dyDescent="0.25">
      <c r="B156" s="31">
        <f t="shared" ref="B156:C171" si="273">B155</f>
        <v>55</v>
      </c>
      <c r="C156" s="31">
        <f t="shared" si="273"/>
        <v>10</v>
      </c>
      <c r="D156" s="31">
        <f>D155</f>
        <v>20</v>
      </c>
      <c r="E156" s="34">
        <f>E154*0.9</f>
        <v>13.5</v>
      </c>
      <c r="F156" s="31">
        <f>F155</f>
        <v>10</v>
      </c>
      <c r="G156" s="31">
        <f t="shared" si="272"/>
        <v>20</v>
      </c>
      <c r="H156" s="31">
        <f t="shared" si="272"/>
        <v>35</v>
      </c>
      <c r="I156" s="31">
        <f t="shared" si="272"/>
        <v>30</v>
      </c>
      <c r="J156" s="31">
        <f t="shared" si="272"/>
        <v>40</v>
      </c>
      <c r="K156" s="31">
        <f t="shared" si="272"/>
        <v>70</v>
      </c>
      <c r="L156" s="31">
        <f t="shared" si="272"/>
        <v>75</v>
      </c>
      <c r="M156" s="31">
        <f t="shared" si="272"/>
        <v>60</v>
      </c>
      <c r="N156" s="31">
        <f t="shared" si="272"/>
        <v>55</v>
      </c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</row>
    <row r="157" spans="2:50" x14ac:dyDescent="0.25">
      <c r="B157" s="31">
        <f>B156</f>
        <v>55</v>
      </c>
      <c r="C157" s="31">
        <f t="shared" si="273"/>
        <v>10</v>
      </c>
      <c r="D157" s="31">
        <f t="shared" ref="D157:D174" si="274">D156</f>
        <v>20</v>
      </c>
      <c r="E157" s="31">
        <f>E154</f>
        <v>15</v>
      </c>
      <c r="F157" s="34">
        <f>F156*1.1</f>
        <v>11</v>
      </c>
      <c r="G157" s="31">
        <f>G156</f>
        <v>20</v>
      </c>
      <c r="H157" s="31">
        <f t="shared" si="272"/>
        <v>35</v>
      </c>
      <c r="I157" s="31">
        <f t="shared" si="272"/>
        <v>30</v>
      </c>
      <c r="J157" s="31">
        <f t="shared" si="272"/>
        <v>40</v>
      </c>
      <c r="K157" s="31">
        <f t="shared" si="272"/>
        <v>70</v>
      </c>
      <c r="L157" s="31">
        <f t="shared" si="272"/>
        <v>75</v>
      </c>
      <c r="M157" s="31">
        <f t="shared" si="272"/>
        <v>60</v>
      </c>
      <c r="N157" s="31">
        <f t="shared" si="272"/>
        <v>55</v>
      </c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</row>
    <row r="158" spans="2:50" x14ac:dyDescent="0.25">
      <c r="B158" s="31">
        <f t="shared" ref="B158:B160" si="275">B157</f>
        <v>55</v>
      </c>
      <c r="C158" s="31">
        <f t="shared" si="273"/>
        <v>10</v>
      </c>
      <c r="D158" s="31">
        <f t="shared" si="274"/>
        <v>20</v>
      </c>
      <c r="E158" s="31">
        <f>E157</f>
        <v>15</v>
      </c>
      <c r="F158" s="34">
        <f>F156*0.9</f>
        <v>9</v>
      </c>
      <c r="G158" s="31">
        <f>G157</f>
        <v>20</v>
      </c>
      <c r="H158" s="31">
        <f t="shared" si="272"/>
        <v>35</v>
      </c>
      <c r="I158" s="31">
        <f t="shared" si="272"/>
        <v>30</v>
      </c>
      <c r="J158" s="31">
        <f t="shared" si="272"/>
        <v>40</v>
      </c>
      <c r="K158" s="31">
        <f t="shared" si="272"/>
        <v>70</v>
      </c>
      <c r="L158" s="31">
        <f t="shared" si="272"/>
        <v>75</v>
      </c>
      <c r="M158" s="31">
        <f t="shared" si="272"/>
        <v>60</v>
      </c>
      <c r="N158" s="31">
        <f t="shared" si="272"/>
        <v>55</v>
      </c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</row>
    <row r="159" spans="2:50" x14ac:dyDescent="0.25">
      <c r="B159" s="31">
        <f t="shared" si="275"/>
        <v>55</v>
      </c>
      <c r="C159" s="31">
        <f t="shared" si="273"/>
        <v>10</v>
      </c>
      <c r="D159" s="31">
        <f t="shared" si="274"/>
        <v>20</v>
      </c>
      <c r="E159" s="31">
        <f>E158</f>
        <v>15</v>
      </c>
      <c r="F159" s="31">
        <f>F156</f>
        <v>10</v>
      </c>
      <c r="G159" s="34">
        <f>G158*1.1</f>
        <v>22</v>
      </c>
      <c r="H159" s="31">
        <f>H158</f>
        <v>35</v>
      </c>
      <c r="I159" s="31">
        <f t="shared" si="272"/>
        <v>30</v>
      </c>
      <c r="J159" s="31">
        <f t="shared" si="272"/>
        <v>40</v>
      </c>
      <c r="K159" s="31">
        <f t="shared" si="272"/>
        <v>70</v>
      </c>
      <c r="L159" s="31">
        <f t="shared" si="272"/>
        <v>75</v>
      </c>
      <c r="M159" s="31">
        <f t="shared" si="272"/>
        <v>60</v>
      </c>
      <c r="N159" s="31">
        <f t="shared" si="272"/>
        <v>55</v>
      </c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</row>
    <row r="160" spans="2:50" x14ac:dyDescent="0.25">
      <c r="B160" s="31">
        <f t="shared" si="275"/>
        <v>55</v>
      </c>
      <c r="C160" s="31">
        <f t="shared" si="273"/>
        <v>10</v>
      </c>
      <c r="D160" s="31">
        <f t="shared" si="274"/>
        <v>20</v>
      </c>
      <c r="E160" s="31">
        <f t="shared" ref="E160:E174" si="276">E159</f>
        <v>15</v>
      </c>
      <c r="F160" s="31">
        <f>F159</f>
        <v>10</v>
      </c>
      <c r="G160" s="34">
        <f>G158*0.9</f>
        <v>18</v>
      </c>
      <c r="H160" s="31">
        <f>H159</f>
        <v>35</v>
      </c>
      <c r="I160" s="31">
        <f t="shared" si="272"/>
        <v>30</v>
      </c>
      <c r="J160" s="31">
        <f t="shared" si="272"/>
        <v>40</v>
      </c>
      <c r="K160" s="31">
        <f t="shared" si="272"/>
        <v>70</v>
      </c>
      <c r="L160" s="31">
        <f t="shared" si="272"/>
        <v>75</v>
      </c>
      <c r="M160" s="31">
        <f t="shared" si="272"/>
        <v>60</v>
      </c>
      <c r="N160" s="31">
        <f t="shared" si="272"/>
        <v>55</v>
      </c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</row>
    <row r="161" spans="2:50" x14ac:dyDescent="0.25">
      <c r="B161" s="31">
        <f>B160</f>
        <v>55</v>
      </c>
      <c r="C161" s="31">
        <f t="shared" si="273"/>
        <v>10</v>
      </c>
      <c r="D161" s="31">
        <f t="shared" si="274"/>
        <v>20</v>
      </c>
      <c r="E161" s="31">
        <f t="shared" si="276"/>
        <v>15</v>
      </c>
      <c r="F161" s="31">
        <f t="shared" ref="F161:F174" si="277">F160</f>
        <v>10</v>
      </c>
      <c r="G161" s="31">
        <f>G158</f>
        <v>20</v>
      </c>
      <c r="H161" s="34">
        <f>H160*1.1</f>
        <v>38.5</v>
      </c>
      <c r="I161" s="31">
        <f>I160</f>
        <v>30</v>
      </c>
      <c r="J161" s="31">
        <f t="shared" si="272"/>
        <v>40</v>
      </c>
      <c r="K161" s="31">
        <f t="shared" si="272"/>
        <v>70</v>
      </c>
      <c r="L161" s="31">
        <f t="shared" si="272"/>
        <v>75</v>
      </c>
      <c r="M161" s="31">
        <f t="shared" si="272"/>
        <v>60</v>
      </c>
      <c r="N161" s="31">
        <f t="shared" si="272"/>
        <v>55</v>
      </c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</row>
    <row r="162" spans="2:50" x14ac:dyDescent="0.25">
      <c r="B162" s="31">
        <f t="shared" ref="B162:B168" si="278">B161</f>
        <v>55</v>
      </c>
      <c r="C162" s="31">
        <f t="shared" si="273"/>
        <v>10</v>
      </c>
      <c r="D162" s="31">
        <f t="shared" si="274"/>
        <v>20</v>
      </c>
      <c r="E162" s="31">
        <f t="shared" si="276"/>
        <v>15</v>
      </c>
      <c r="F162" s="31">
        <f t="shared" si="277"/>
        <v>10</v>
      </c>
      <c r="G162" s="31">
        <f>G161</f>
        <v>20</v>
      </c>
      <c r="H162" s="34">
        <f>H160*0.9</f>
        <v>31.5</v>
      </c>
      <c r="I162" s="31">
        <f>I161</f>
        <v>30</v>
      </c>
      <c r="J162" s="31">
        <f t="shared" si="272"/>
        <v>40</v>
      </c>
      <c r="K162" s="31">
        <f t="shared" si="272"/>
        <v>70</v>
      </c>
      <c r="L162" s="31">
        <f t="shared" si="272"/>
        <v>75</v>
      </c>
      <c r="M162" s="31">
        <f t="shared" si="272"/>
        <v>60</v>
      </c>
      <c r="N162" s="31">
        <f t="shared" si="272"/>
        <v>55</v>
      </c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</row>
    <row r="163" spans="2:50" x14ac:dyDescent="0.25">
      <c r="B163" s="31">
        <f t="shared" si="278"/>
        <v>55</v>
      </c>
      <c r="C163" s="31">
        <f t="shared" si="273"/>
        <v>10</v>
      </c>
      <c r="D163" s="31">
        <f t="shared" si="274"/>
        <v>20</v>
      </c>
      <c r="E163" s="31">
        <f t="shared" si="276"/>
        <v>15</v>
      </c>
      <c r="F163" s="31">
        <f t="shared" si="277"/>
        <v>10</v>
      </c>
      <c r="G163" s="31">
        <f>G162</f>
        <v>20</v>
      </c>
      <c r="H163" s="31">
        <f>H160</f>
        <v>35</v>
      </c>
      <c r="I163" s="34">
        <f>I162*1.1</f>
        <v>33</v>
      </c>
      <c r="J163" s="31">
        <f>J162</f>
        <v>40</v>
      </c>
      <c r="K163" s="31">
        <f t="shared" si="272"/>
        <v>70</v>
      </c>
      <c r="L163" s="31">
        <f t="shared" si="272"/>
        <v>75</v>
      </c>
      <c r="M163" s="31">
        <f t="shared" si="272"/>
        <v>60</v>
      </c>
      <c r="N163" s="31">
        <f t="shared" si="272"/>
        <v>55</v>
      </c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</row>
    <row r="164" spans="2:50" x14ac:dyDescent="0.25">
      <c r="B164" s="31">
        <f t="shared" si="278"/>
        <v>55</v>
      </c>
      <c r="C164" s="31">
        <f t="shared" si="273"/>
        <v>10</v>
      </c>
      <c r="D164" s="31">
        <f t="shared" si="274"/>
        <v>20</v>
      </c>
      <c r="E164" s="31">
        <f t="shared" si="276"/>
        <v>15</v>
      </c>
      <c r="F164" s="31">
        <f t="shared" si="277"/>
        <v>10</v>
      </c>
      <c r="G164" s="31">
        <f t="shared" ref="G164:G174" si="279">G163</f>
        <v>20</v>
      </c>
      <c r="H164" s="31">
        <f>H163</f>
        <v>35</v>
      </c>
      <c r="I164" s="34">
        <f>I162*0.9</f>
        <v>27</v>
      </c>
      <c r="J164" s="31">
        <f>J163</f>
        <v>40</v>
      </c>
      <c r="K164" s="31">
        <f t="shared" si="272"/>
        <v>70</v>
      </c>
      <c r="L164" s="31">
        <f t="shared" si="272"/>
        <v>75</v>
      </c>
      <c r="M164" s="31">
        <f t="shared" si="272"/>
        <v>60</v>
      </c>
      <c r="N164" s="31">
        <f t="shared" si="272"/>
        <v>55</v>
      </c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</row>
    <row r="165" spans="2:50" x14ac:dyDescent="0.25">
      <c r="B165" s="31">
        <f t="shared" si="278"/>
        <v>55</v>
      </c>
      <c r="C165" s="31">
        <f t="shared" si="273"/>
        <v>10</v>
      </c>
      <c r="D165" s="31">
        <f t="shared" si="274"/>
        <v>20</v>
      </c>
      <c r="E165" s="31">
        <f t="shared" si="276"/>
        <v>15</v>
      </c>
      <c r="F165" s="31">
        <f t="shared" si="277"/>
        <v>10</v>
      </c>
      <c r="G165" s="31">
        <f t="shared" si="279"/>
        <v>20</v>
      </c>
      <c r="H165" s="31">
        <f>H164</f>
        <v>35</v>
      </c>
      <c r="I165" s="31">
        <f>I162</f>
        <v>30</v>
      </c>
      <c r="J165" s="34">
        <f>J164*1.1</f>
        <v>44</v>
      </c>
      <c r="K165" s="31">
        <f>K164</f>
        <v>70</v>
      </c>
      <c r="L165" s="31">
        <f t="shared" si="272"/>
        <v>75</v>
      </c>
      <c r="M165" s="31">
        <f t="shared" si="272"/>
        <v>60</v>
      </c>
      <c r="N165" s="31">
        <f t="shared" si="272"/>
        <v>55</v>
      </c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</row>
    <row r="166" spans="2:50" x14ac:dyDescent="0.25">
      <c r="B166" s="31">
        <f t="shared" si="278"/>
        <v>55</v>
      </c>
      <c r="C166" s="31">
        <f t="shared" si="273"/>
        <v>10</v>
      </c>
      <c r="D166" s="31">
        <f t="shared" si="274"/>
        <v>20</v>
      </c>
      <c r="E166" s="31">
        <f t="shared" si="276"/>
        <v>15</v>
      </c>
      <c r="F166" s="31">
        <f t="shared" si="277"/>
        <v>10</v>
      </c>
      <c r="G166" s="31">
        <f t="shared" si="279"/>
        <v>20</v>
      </c>
      <c r="H166" s="31">
        <f t="shared" ref="H166:H174" si="280">H165</f>
        <v>35</v>
      </c>
      <c r="I166" s="31">
        <f>I165</f>
        <v>30</v>
      </c>
      <c r="J166" s="34">
        <f>J164*0.9</f>
        <v>36</v>
      </c>
      <c r="K166" s="31">
        <f>K165</f>
        <v>70</v>
      </c>
      <c r="L166" s="31">
        <f t="shared" ref="L166:N168" si="281">L165</f>
        <v>75</v>
      </c>
      <c r="M166" s="31">
        <f t="shared" si="281"/>
        <v>60</v>
      </c>
      <c r="N166" s="31">
        <f t="shared" si="281"/>
        <v>55</v>
      </c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</row>
    <row r="167" spans="2:50" x14ac:dyDescent="0.25">
      <c r="B167" s="31">
        <f t="shared" si="278"/>
        <v>55</v>
      </c>
      <c r="C167" s="31">
        <f t="shared" si="273"/>
        <v>10</v>
      </c>
      <c r="D167" s="31">
        <f t="shared" si="274"/>
        <v>20</v>
      </c>
      <c r="E167" s="31">
        <f t="shared" si="276"/>
        <v>15</v>
      </c>
      <c r="F167" s="31">
        <f t="shared" si="277"/>
        <v>10</v>
      </c>
      <c r="G167" s="31">
        <f t="shared" si="279"/>
        <v>20</v>
      </c>
      <c r="H167" s="31">
        <f t="shared" si="280"/>
        <v>35</v>
      </c>
      <c r="I167" s="31">
        <f>I166</f>
        <v>30</v>
      </c>
      <c r="J167" s="31">
        <f>J164</f>
        <v>40</v>
      </c>
      <c r="K167" s="34">
        <f>K166*1.1</f>
        <v>77</v>
      </c>
      <c r="L167" s="31">
        <f>L166</f>
        <v>75</v>
      </c>
      <c r="M167" s="31">
        <f t="shared" si="281"/>
        <v>60</v>
      </c>
      <c r="N167" s="31">
        <f t="shared" si="281"/>
        <v>55</v>
      </c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</row>
    <row r="168" spans="2:50" x14ac:dyDescent="0.25">
      <c r="B168" s="31">
        <f t="shared" si="278"/>
        <v>55</v>
      </c>
      <c r="C168" s="31">
        <f t="shared" si="273"/>
        <v>10</v>
      </c>
      <c r="D168" s="31">
        <f t="shared" si="274"/>
        <v>20</v>
      </c>
      <c r="E168" s="31">
        <f t="shared" si="276"/>
        <v>15</v>
      </c>
      <c r="F168" s="31">
        <f t="shared" si="277"/>
        <v>10</v>
      </c>
      <c r="G168" s="31">
        <f t="shared" si="279"/>
        <v>20</v>
      </c>
      <c r="H168" s="31">
        <f t="shared" si="280"/>
        <v>35</v>
      </c>
      <c r="I168" s="31">
        <f t="shared" ref="I168:I174" si="282">I167</f>
        <v>30</v>
      </c>
      <c r="J168" s="31">
        <f>J167</f>
        <v>40</v>
      </c>
      <c r="K168" s="34">
        <f>K166*0.9</f>
        <v>63</v>
      </c>
      <c r="L168" s="31">
        <f>L167</f>
        <v>75</v>
      </c>
      <c r="M168" s="31">
        <f t="shared" si="281"/>
        <v>60</v>
      </c>
      <c r="N168" s="31">
        <f t="shared" si="281"/>
        <v>55</v>
      </c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</row>
    <row r="169" spans="2:50" x14ac:dyDescent="0.25">
      <c r="B169" s="31">
        <f>B168</f>
        <v>55</v>
      </c>
      <c r="C169" s="31">
        <f t="shared" si="273"/>
        <v>10</v>
      </c>
      <c r="D169" s="31">
        <f t="shared" si="274"/>
        <v>20</v>
      </c>
      <c r="E169" s="31">
        <f t="shared" si="276"/>
        <v>15</v>
      </c>
      <c r="F169" s="31">
        <f t="shared" si="277"/>
        <v>10</v>
      </c>
      <c r="G169" s="31">
        <f t="shared" si="279"/>
        <v>20</v>
      </c>
      <c r="H169" s="31">
        <f t="shared" si="280"/>
        <v>35</v>
      </c>
      <c r="I169" s="31">
        <f t="shared" si="282"/>
        <v>30</v>
      </c>
      <c r="J169" s="31">
        <f t="shared" ref="J169:J174" si="283">J168</f>
        <v>40</v>
      </c>
      <c r="K169" s="31">
        <f>K166</f>
        <v>70</v>
      </c>
      <c r="L169" s="34">
        <f>L168*1.1</f>
        <v>82.5</v>
      </c>
      <c r="M169" s="31">
        <f>M168</f>
        <v>60</v>
      </c>
      <c r="N169" s="31">
        <f>N168</f>
        <v>55</v>
      </c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</row>
    <row r="170" spans="2:50" x14ac:dyDescent="0.25">
      <c r="B170" s="31">
        <f t="shared" ref="B170:B174" si="284">B169</f>
        <v>55</v>
      </c>
      <c r="C170" s="31">
        <f t="shared" si="273"/>
        <v>10</v>
      </c>
      <c r="D170" s="31">
        <f t="shared" si="274"/>
        <v>20</v>
      </c>
      <c r="E170" s="31">
        <f t="shared" si="276"/>
        <v>15</v>
      </c>
      <c r="F170" s="31">
        <f t="shared" si="277"/>
        <v>10</v>
      </c>
      <c r="G170" s="31">
        <f t="shared" si="279"/>
        <v>20</v>
      </c>
      <c r="H170" s="31">
        <f t="shared" si="280"/>
        <v>35</v>
      </c>
      <c r="I170" s="31">
        <f t="shared" si="282"/>
        <v>30</v>
      </c>
      <c r="J170" s="31">
        <f t="shared" si="283"/>
        <v>40</v>
      </c>
      <c r="K170" s="31">
        <f>K169</f>
        <v>70</v>
      </c>
      <c r="L170" s="34">
        <f>L168*0.9</f>
        <v>67.5</v>
      </c>
      <c r="M170" s="31">
        <f>M169</f>
        <v>60</v>
      </c>
      <c r="N170" s="31">
        <f>N169</f>
        <v>55</v>
      </c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</row>
    <row r="171" spans="2:50" x14ac:dyDescent="0.25">
      <c r="B171" s="31">
        <f t="shared" si="284"/>
        <v>55</v>
      </c>
      <c r="C171" s="31">
        <f t="shared" si="273"/>
        <v>10</v>
      </c>
      <c r="D171" s="31">
        <f t="shared" si="274"/>
        <v>20</v>
      </c>
      <c r="E171" s="31">
        <f t="shared" si="276"/>
        <v>15</v>
      </c>
      <c r="F171" s="31">
        <f t="shared" si="277"/>
        <v>10</v>
      </c>
      <c r="G171" s="31">
        <f t="shared" si="279"/>
        <v>20</v>
      </c>
      <c r="H171" s="31">
        <f t="shared" si="280"/>
        <v>35</v>
      </c>
      <c r="I171" s="31">
        <f t="shared" si="282"/>
        <v>30</v>
      </c>
      <c r="J171" s="31">
        <f t="shared" si="283"/>
        <v>40</v>
      </c>
      <c r="K171" s="31">
        <f>K170</f>
        <v>70</v>
      </c>
      <c r="L171" s="31">
        <f>L168</f>
        <v>75</v>
      </c>
      <c r="M171" s="34">
        <f>M170*1.1</f>
        <v>66</v>
      </c>
      <c r="N171" s="31">
        <f>N170</f>
        <v>55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</row>
    <row r="172" spans="2:50" x14ac:dyDescent="0.25">
      <c r="B172" s="31">
        <f t="shared" si="284"/>
        <v>55</v>
      </c>
      <c r="C172" s="31">
        <f t="shared" ref="C172:C174" si="285">C171</f>
        <v>10</v>
      </c>
      <c r="D172" s="31">
        <f t="shared" si="274"/>
        <v>20</v>
      </c>
      <c r="E172" s="31">
        <f t="shared" si="276"/>
        <v>15</v>
      </c>
      <c r="F172" s="31">
        <f t="shared" si="277"/>
        <v>10</v>
      </c>
      <c r="G172" s="31">
        <f t="shared" si="279"/>
        <v>20</v>
      </c>
      <c r="H172" s="31">
        <f t="shared" si="280"/>
        <v>35</v>
      </c>
      <c r="I172" s="31">
        <f t="shared" si="282"/>
        <v>30</v>
      </c>
      <c r="J172" s="31">
        <f t="shared" si="283"/>
        <v>40</v>
      </c>
      <c r="K172" s="31">
        <f t="shared" ref="K172:K174" si="286">K171</f>
        <v>70</v>
      </c>
      <c r="L172" s="31">
        <f>L171</f>
        <v>75</v>
      </c>
      <c r="M172" s="34">
        <f>M170*0.9</f>
        <v>54</v>
      </c>
      <c r="N172" s="31">
        <f>N171</f>
        <v>55</v>
      </c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</row>
    <row r="173" spans="2:50" x14ac:dyDescent="0.25">
      <c r="B173" s="31">
        <f t="shared" si="284"/>
        <v>55</v>
      </c>
      <c r="C173" s="31">
        <f t="shared" si="285"/>
        <v>10</v>
      </c>
      <c r="D173" s="31">
        <f t="shared" si="274"/>
        <v>20</v>
      </c>
      <c r="E173" s="31">
        <f t="shared" si="276"/>
        <v>15</v>
      </c>
      <c r="F173" s="31">
        <f t="shared" si="277"/>
        <v>10</v>
      </c>
      <c r="G173" s="31">
        <f t="shared" si="279"/>
        <v>20</v>
      </c>
      <c r="H173" s="31">
        <f t="shared" si="280"/>
        <v>35</v>
      </c>
      <c r="I173" s="31">
        <f t="shared" si="282"/>
        <v>30</v>
      </c>
      <c r="J173" s="31">
        <f t="shared" si="283"/>
        <v>40</v>
      </c>
      <c r="K173" s="31">
        <f t="shared" si="286"/>
        <v>70</v>
      </c>
      <c r="L173" s="31">
        <f>L172</f>
        <v>75</v>
      </c>
      <c r="M173" s="31">
        <f>M170</f>
        <v>60</v>
      </c>
      <c r="N173" s="34">
        <f>N172*1.1</f>
        <v>60.500000000000007</v>
      </c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</row>
    <row r="174" spans="2:50" x14ac:dyDescent="0.25">
      <c r="B174" s="31">
        <f t="shared" si="284"/>
        <v>55</v>
      </c>
      <c r="C174" s="31">
        <f t="shared" si="285"/>
        <v>10</v>
      </c>
      <c r="D174" s="31">
        <f t="shared" si="274"/>
        <v>20</v>
      </c>
      <c r="E174" s="31">
        <f t="shared" si="276"/>
        <v>15</v>
      </c>
      <c r="F174" s="31">
        <f t="shared" si="277"/>
        <v>10</v>
      </c>
      <c r="G174" s="31">
        <f t="shared" si="279"/>
        <v>20</v>
      </c>
      <c r="H174" s="31">
        <f t="shared" si="280"/>
        <v>35</v>
      </c>
      <c r="I174" s="31">
        <f t="shared" si="282"/>
        <v>30</v>
      </c>
      <c r="J174" s="31">
        <f t="shared" si="283"/>
        <v>40</v>
      </c>
      <c r="K174" s="31">
        <f t="shared" si="286"/>
        <v>70</v>
      </c>
      <c r="L174" s="31">
        <f t="shared" ref="L174" si="287">L173</f>
        <v>75</v>
      </c>
      <c r="M174" s="31">
        <f>M173</f>
        <v>60</v>
      </c>
      <c r="N174" s="34">
        <f>N172*0.9</f>
        <v>49.5</v>
      </c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</row>
  </sheetData>
  <mergeCells count="2">
    <mergeCell ref="B1:N1"/>
    <mergeCell ref="F34:N3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0"/>
  <sheetViews>
    <sheetView topLeftCell="A102" workbookViewId="0">
      <selection activeCell="R115" sqref="R115"/>
    </sheetView>
  </sheetViews>
  <sheetFormatPr defaultRowHeight="15" x14ac:dyDescent="0.25"/>
  <cols>
    <col min="2" max="2" width="10" bestFit="1" customWidth="1"/>
    <col min="14" max="14" width="11.28515625" bestFit="1" customWidth="1"/>
    <col min="18" max="18" width="11.28515625" bestFit="1" customWidth="1"/>
  </cols>
  <sheetData>
    <row r="1" spans="1:19" x14ac:dyDescent="0.25">
      <c r="B1" s="9"/>
      <c r="C1" s="9"/>
      <c r="D1" s="9"/>
      <c r="E1" s="9"/>
      <c r="F1" s="9" t="s">
        <v>33</v>
      </c>
      <c r="G1" s="9"/>
      <c r="H1" s="9"/>
      <c r="I1" s="9"/>
      <c r="J1" s="9"/>
      <c r="K1" s="9"/>
      <c r="L1" s="9"/>
      <c r="M1" s="9"/>
      <c r="N1" s="9"/>
      <c r="O1" s="9"/>
      <c r="P1" s="9" t="s">
        <v>72</v>
      </c>
      <c r="Q1" s="9" t="s">
        <v>73</v>
      </c>
      <c r="R1" s="9" t="s">
        <v>74</v>
      </c>
      <c r="S1" s="9" t="s">
        <v>75</v>
      </c>
    </row>
    <row r="2" spans="1:19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 t="s">
        <v>76</v>
      </c>
      <c r="M2" s="9" t="s">
        <v>77</v>
      </c>
      <c r="N2" s="9" t="s">
        <v>78</v>
      </c>
      <c r="O2" s="9" t="s">
        <v>79</v>
      </c>
      <c r="P2" s="9" t="s">
        <v>68</v>
      </c>
      <c r="Q2" s="9" t="s">
        <v>69</v>
      </c>
      <c r="R2" s="9" t="s">
        <v>70</v>
      </c>
      <c r="S2" s="9" t="s">
        <v>71</v>
      </c>
    </row>
    <row r="3" spans="1:19" x14ac:dyDescent="0.25">
      <c r="A3" t="s">
        <v>61</v>
      </c>
      <c r="B3" s="10">
        <v>13.3</v>
      </c>
      <c r="C3" s="10">
        <v>93.71</v>
      </c>
      <c r="D3" s="10">
        <v>39.17</v>
      </c>
      <c r="E3" s="10">
        <v>28.85</v>
      </c>
      <c r="F3" s="10">
        <v>57.76</v>
      </c>
      <c r="G3" s="10">
        <v>78.58</v>
      </c>
      <c r="H3" s="10">
        <v>4.34</v>
      </c>
      <c r="I3" s="11">
        <v>23.6</v>
      </c>
      <c r="J3" s="10">
        <v>48.26</v>
      </c>
      <c r="K3" s="10">
        <v>11.08</v>
      </c>
      <c r="L3" s="12">
        <v>0.2</v>
      </c>
      <c r="M3" s="13">
        <v>0.3</v>
      </c>
      <c r="N3" s="13">
        <v>0</v>
      </c>
      <c r="O3" s="13">
        <v>0.13</v>
      </c>
      <c r="P3" s="13">
        <v>25</v>
      </c>
      <c r="Q3" s="13">
        <v>15</v>
      </c>
      <c r="R3" s="13">
        <v>90</v>
      </c>
      <c r="S3" s="13">
        <v>15</v>
      </c>
    </row>
    <row r="4" spans="1:19" x14ac:dyDescent="0.25">
      <c r="A4" t="s">
        <v>62</v>
      </c>
      <c r="B4" s="10">
        <v>91.45</v>
      </c>
      <c r="C4" s="10">
        <v>2.37</v>
      </c>
      <c r="D4" s="10">
        <v>89.85</v>
      </c>
      <c r="E4" s="10">
        <v>30.1</v>
      </c>
      <c r="F4" s="10">
        <v>2.5499999999999998</v>
      </c>
      <c r="G4" s="10">
        <v>49.15</v>
      </c>
      <c r="H4" s="10">
        <v>97.68</v>
      </c>
      <c r="I4" s="11">
        <v>14.33</v>
      </c>
      <c r="J4" s="10">
        <v>16.23</v>
      </c>
      <c r="K4" s="10">
        <v>68.540000000000006</v>
      </c>
      <c r="L4" s="12">
        <v>0.2</v>
      </c>
      <c r="M4" s="12">
        <v>0.3</v>
      </c>
      <c r="N4" s="12">
        <v>0</v>
      </c>
      <c r="O4" s="12">
        <v>0.13</v>
      </c>
      <c r="P4" s="12">
        <v>25</v>
      </c>
      <c r="Q4" s="12">
        <v>15</v>
      </c>
      <c r="R4" s="12">
        <v>90</v>
      </c>
      <c r="S4" s="12">
        <v>15</v>
      </c>
    </row>
    <row r="5" spans="1:19" x14ac:dyDescent="0.25">
      <c r="A5" t="s">
        <v>63</v>
      </c>
      <c r="B5" s="10">
        <v>71.27</v>
      </c>
      <c r="C5" s="10">
        <v>57.53</v>
      </c>
      <c r="D5" s="10">
        <v>60.08</v>
      </c>
      <c r="E5" s="10">
        <v>99.53</v>
      </c>
      <c r="F5" s="10">
        <v>83.64</v>
      </c>
      <c r="G5" s="10">
        <v>72.17</v>
      </c>
      <c r="H5" s="10">
        <v>89.5</v>
      </c>
      <c r="I5" s="11">
        <v>53.37</v>
      </c>
      <c r="J5" s="10">
        <v>85.67</v>
      </c>
      <c r="K5" s="10">
        <v>50.57</v>
      </c>
      <c r="L5" s="12">
        <v>0</v>
      </c>
      <c r="M5" s="12">
        <v>0.3</v>
      </c>
      <c r="N5" s="12">
        <v>0</v>
      </c>
      <c r="O5" s="12">
        <v>0.13</v>
      </c>
      <c r="P5" s="12">
        <v>90</v>
      </c>
      <c r="Q5" s="12">
        <v>25</v>
      </c>
      <c r="R5" s="12">
        <v>9</v>
      </c>
      <c r="S5" s="12">
        <v>15</v>
      </c>
    </row>
    <row r="6" spans="1:19" x14ac:dyDescent="0.25">
      <c r="A6" t="s">
        <v>64</v>
      </c>
      <c r="B6" s="10">
        <v>93.2</v>
      </c>
      <c r="C6" s="10">
        <v>38.6</v>
      </c>
      <c r="D6" s="10">
        <v>9.66</v>
      </c>
      <c r="E6" s="10">
        <v>67.099999999999994</v>
      </c>
      <c r="F6" s="10">
        <v>30.77</v>
      </c>
      <c r="G6" s="10">
        <v>3.14</v>
      </c>
      <c r="H6" s="10">
        <v>57.43</v>
      </c>
      <c r="I6" s="11">
        <v>84.09</v>
      </c>
      <c r="J6" s="10">
        <v>67.459999999999994</v>
      </c>
      <c r="K6" s="10">
        <v>13.54</v>
      </c>
      <c r="L6" s="12">
        <v>0.6</v>
      </c>
      <c r="M6" s="12">
        <v>0.1</v>
      </c>
      <c r="N6" s="12">
        <v>0</v>
      </c>
      <c r="O6" s="12">
        <v>0</v>
      </c>
      <c r="P6" s="12">
        <v>25</v>
      </c>
      <c r="Q6" s="12">
        <v>50</v>
      </c>
      <c r="R6" s="12">
        <v>75</v>
      </c>
      <c r="S6" s="12">
        <v>90</v>
      </c>
    </row>
    <row r="7" spans="1:19" x14ac:dyDescent="0.25">
      <c r="A7" t="s">
        <v>65</v>
      </c>
      <c r="B7" s="10">
        <v>41.13</v>
      </c>
      <c r="C7" s="10">
        <v>18.84</v>
      </c>
      <c r="D7" s="10">
        <v>6.75</v>
      </c>
      <c r="E7" s="10">
        <v>22.45</v>
      </c>
      <c r="F7" s="10">
        <v>74.739999999999995</v>
      </c>
      <c r="G7" s="10">
        <v>79.489999999999995</v>
      </c>
      <c r="H7" s="10">
        <v>73.11</v>
      </c>
      <c r="I7" s="11">
        <v>46.25</v>
      </c>
      <c r="J7" s="10">
        <v>92.49</v>
      </c>
      <c r="K7" s="10">
        <v>78.400000000000006</v>
      </c>
      <c r="L7" s="12">
        <v>0</v>
      </c>
      <c r="M7" s="12">
        <v>0</v>
      </c>
      <c r="N7" s="12">
        <v>0.37</v>
      </c>
      <c r="O7" s="12">
        <v>0.16</v>
      </c>
      <c r="P7" s="12">
        <v>90</v>
      </c>
      <c r="Q7" s="12">
        <v>90</v>
      </c>
      <c r="R7" s="12">
        <v>25</v>
      </c>
      <c r="S7" s="12">
        <v>20</v>
      </c>
    </row>
    <row r="8" spans="1:19" x14ac:dyDescent="0.25">
      <c r="A8" t="s">
        <v>66</v>
      </c>
      <c r="B8" s="10">
        <v>40.58</v>
      </c>
      <c r="C8" s="10">
        <v>68.17</v>
      </c>
      <c r="D8" s="10">
        <v>74.08</v>
      </c>
      <c r="E8" s="10">
        <v>41.16</v>
      </c>
      <c r="F8" s="10">
        <v>13.52</v>
      </c>
      <c r="G8" s="10">
        <v>80.98</v>
      </c>
      <c r="H8" s="10">
        <v>58.11</v>
      </c>
      <c r="I8" s="11">
        <v>78.959999999999994</v>
      </c>
      <c r="J8" s="10">
        <v>38.61</v>
      </c>
      <c r="K8" s="10">
        <v>58.7</v>
      </c>
      <c r="L8" s="12">
        <v>0</v>
      </c>
      <c r="M8" s="12">
        <v>0</v>
      </c>
      <c r="N8" s="12">
        <v>0.31</v>
      </c>
      <c r="O8" s="12">
        <v>0.19</v>
      </c>
      <c r="P8" s="12">
        <v>90</v>
      </c>
      <c r="Q8" s="12">
        <v>90</v>
      </c>
      <c r="R8" s="12">
        <v>25</v>
      </c>
      <c r="S8" s="12">
        <v>20</v>
      </c>
    </row>
    <row r="9" spans="1:19" x14ac:dyDescent="0.25">
      <c r="A9" t="s">
        <v>67</v>
      </c>
      <c r="B9" s="10">
        <v>85.21</v>
      </c>
      <c r="C9" s="10">
        <v>12.91</v>
      </c>
      <c r="D9" s="10">
        <v>92.01</v>
      </c>
      <c r="E9" s="10">
        <v>58.81</v>
      </c>
      <c r="F9" s="10">
        <v>85.24</v>
      </c>
      <c r="G9" s="10">
        <v>12.61</v>
      </c>
      <c r="H9" s="10">
        <v>77.8</v>
      </c>
      <c r="I9" s="11">
        <v>29.44</v>
      </c>
      <c r="J9" s="10">
        <v>1.61</v>
      </c>
      <c r="K9" s="10">
        <v>7.19</v>
      </c>
      <c r="L9" s="12">
        <v>0</v>
      </c>
      <c r="M9" s="12">
        <v>0</v>
      </c>
      <c r="N9" s="12">
        <v>0.31</v>
      </c>
      <c r="O9" s="12">
        <v>0.26</v>
      </c>
      <c r="P9" s="12">
        <v>90</v>
      </c>
      <c r="Q9" s="12">
        <v>90</v>
      </c>
      <c r="R9" s="12">
        <v>25</v>
      </c>
      <c r="S9" s="12">
        <v>20</v>
      </c>
    </row>
    <row r="11" spans="1:19" x14ac:dyDescent="0.25">
      <c r="E11" s="8" t="s">
        <v>68</v>
      </c>
      <c r="F11" s="8" t="s">
        <v>69</v>
      </c>
      <c r="G11" s="8" t="s">
        <v>70</v>
      </c>
      <c r="H11" s="8" t="s">
        <v>71</v>
      </c>
      <c r="L11" s="8" t="s">
        <v>68</v>
      </c>
      <c r="M11" s="8" t="s">
        <v>69</v>
      </c>
      <c r="N11" s="8" t="s">
        <v>70</v>
      </c>
      <c r="O11" s="8" t="s">
        <v>71</v>
      </c>
      <c r="Q11" s="8" t="s">
        <v>83</v>
      </c>
    </row>
    <row r="12" spans="1:19" x14ac:dyDescent="0.25">
      <c r="B12" t="s">
        <v>80</v>
      </c>
      <c r="E12" s="2">
        <f>IF($B$3-P3&gt;$B$15,1,IF($B$3-P3&lt;=$B$16,0,($B$3-P3-$B$16)/($B$15-$B$16)))</f>
        <v>0</v>
      </c>
      <c r="F12" s="2">
        <f>IF($B$3-Q3&gt;$B$15,1,IF($B$3-Q3&lt;=$B$16,0,($B$3-Q3-$B$16)/($B$15-$B$16)))</f>
        <v>0</v>
      </c>
      <c r="G12" s="2">
        <f t="shared" ref="G12:G17" si="0">IF(B3-R3&gt;$B$15,1,IF(B3-R3&lt;=B16,0,(B3-R3-$B$16)/($B$15-$B$16)))</f>
        <v>0</v>
      </c>
      <c r="H12" s="2">
        <f>IF(B3-S3&gt;$B$15,1,IF(B3-S3&lt;=$B$16,0,(B3-S3-$B$16)/($B$15-$B$16)))</f>
        <v>0</v>
      </c>
      <c r="I12" s="7"/>
      <c r="J12" s="7"/>
      <c r="K12" s="7"/>
      <c r="L12" s="2">
        <f>IF(P3-B3&gt;$B$15,1,IF(P3-B3&lt;=$B$16,0,(P3-B3-$B$16)/($B$15-$B$16)))</f>
        <v>1</v>
      </c>
      <c r="M12" s="2">
        <f>IF(Q3-B3&gt;$B$15,1,IF(Q3-B3&lt;=$B$16,0,(Q3-B3-$B$16)/($B$15-$B$16)))</f>
        <v>0</v>
      </c>
      <c r="N12" s="2">
        <f>IF(R3-B3&gt;$B$15,1,IF(R3-B3&lt;=$B$16,0,(R3-B3-$B$16)/($B$15-$B$16)))</f>
        <v>1</v>
      </c>
      <c r="O12" s="2">
        <f>IF(S3-B3&gt;$B$15,1,IF(S3-B3&lt;=$B$16,0,(S3-B3-$B$16)/($B$15-$B$16)))</f>
        <v>0</v>
      </c>
      <c r="Q12" t="s">
        <v>68</v>
      </c>
      <c r="R12">
        <f>E19-L19</f>
        <v>0.60000000000000009</v>
      </c>
    </row>
    <row r="13" spans="1:19" x14ac:dyDescent="0.25">
      <c r="C13" t="s">
        <v>81</v>
      </c>
      <c r="E13" s="2">
        <f t="shared" ref="E13:E18" si="1">IF(B4-P4&gt;$B$15,1,IF(B4-P4&lt;=$B$16,0,(B4-P4-$B$16)/($B$15-$B$16)))</f>
        <v>1</v>
      </c>
      <c r="F13" s="2">
        <f t="shared" ref="F13:F18" si="2">IF(B4-Q4&gt;5,1,IF(B4-Q4&lt;=2,0,(B4-Q4-2)/3))</f>
        <v>1</v>
      </c>
      <c r="G13" s="2">
        <f t="shared" si="0"/>
        <v>-0.18333333333333238</v>
      </c>
      <c r="H13" s="2">
        <f t="shared" ref="H13:H18" si="3">IF(B4-S4&gt;$B$15,1,IF(B4-S4&lt;=$B$16,0,(B4-S4-$B$16)/($B$15-$B$16)))</f>
        <v>1</v>
      </c>
      <c r="I13" s="7"/>
      <c r="J13" t="s">
        <v>82</v>
      </c>
      <c r="K13" s="7"/>
      <c r="L13" s="2">
        <f t="shared" ref="L13:L18" si="4">IF(P4-B4&gt;$B$15,1,IF(P4-B4&lt;=$B$16,0,(P4-B4-$B$16)/($B$15-$B$16)))</f>
        <v>0</v>
      </c>
      <c r="M13" s="2">
        <f t="shared" ref="M13:M18" si="5">IF(Q4-B4&gt;$B$15,1,IF(Q4-B4&lt;=$B$16,0,(Q4-B4-$B$16)/($B$15-$B$16)))</f>
        <v>0</v>
      </c>
      <c r="N13" s="2">
        <f t="shared" ref="N13:N18" si="6">IF(R4-B4&gt;$B$15,1,IF(R4-B4&lt;=$B$16,0,(R4-B4-$B$16)/($B$15-$B$16)))</f>
        <v>0</v>
      </c>
      <c r="O13" s="2">
        <f t="shared" ref="O13:O18" si="7">IF(S4-B4&gt;$B$15,1,IF(S4-B4&lt;=$B$16,0,(S4-B4-$B$16)/($B$15-$B$16)))</f>
        <v>0</v>
      </c>
      <c r="Q13" t="s">
        <v>69</v>
      </c>
      <c r="R13">
        <f>F19-M19</f>
        <v>0.7</v>
      </c>
    </row>
    <row r="14" spans="1:19" x14ac:dyDescent="0.25">
      <c r="E14" s="2">
        <f t="shared" si="1"/>
        <v>0</v>
      </c>
      <c r="F14" s="2">
        <f t="shared" si="2"/>
        <v>1</v>
      </c>
      <c r="G14" s="2">
        <f t="shared" si="0"/>
        <v>1</v>
      </c>
      <c r="H14" s="2">
        <f t="shared" si="3"/>
        <v>1</v>
      </c>
      <c r="I14" s="7"/>
      <c r="J14" s="7"/>
      <c r="K14" s="7"/>
      <c r="L14" s="2">
        <f t="shared" si="4"/>
        <v>1</v>
      </c>
      <c r="M14" s="2">
        <f t="shared" si="5"/>
        <v>0</v>
      </c>
      <c r="N14" s="2">
        <f t="shared" si="6"/>
        <v>0</v>
      </c>
      <c r="O14" s="2">
        <f t="shared" si="7"/>
        <v>0</v>
      </c>
      <c r="Q14" t="s">
        <v>70</v>
      </c>
      <c r="R14" s="5">
        <f>G19-N19</f>
        <v>0.99</v>
      </c>
    </row>
    <row r="15" spans="1:19" x14ac:dyDescent="0.25">
      <c r="A15" t="s">
        <v>86</v>
      </c>
      <c r="B15">
        <v>5</v>
      </c>
      <c r="E15" s="2">
        <f t="shared" si="1"/>
        <v>1</v>
      </c>
      <c r="F15" s="2">
        <f t="shared" si="2"/>
        <v>1</v>
      </c>
      <c r="G15" s="2">
        <f t="shared" si="0"/>
        <v>1</v>
      </c>
      <c r="H15" s="2">
        <f t="shared" si="3"/>
        <v>0.40000000000000097</v>
      </c>
      <c r="I15" s="7"/>
      <c r="J15" s="7"/>
      <c r="K15" s="7"/>
      <c r="L15" s="2">
        <f t="shared" si="4"/>
        <v>0</v>
      </c>
      <c r="M15" s="2">
        <f t="shared" si="5"/>
        <v>0</v>
      </c>
      <c r="N15" s="2">
        <f t="shared" si="6"/>
        <v>0</v>
      </c>
      <c r="O15" s="2">
        <f t="shared" si="7"/>
        <v>0</v>
      </c>
      <c r="Q15" t="s">
        <v>71</v>
      </c>
      <c r="R15">
        <f>H19-O19</f>
        <v>0.87000000000000011</v>
      </c>
    </row>
    <row r="16" spans="1:19" x14ac:dyDescent="0.25">
      <c r="A16" t="s">
        <v>87</v>
      </c>
      <c r="B16">
        <v>2</v>
      </c>
      <c r="E16" s="2">
        <f t="shared" si="1"/>
        <v>0</v>
      </c>
      <c r="F16" s="2">
        <f t="shared" si="2"/>
        <v>0</v>
      </c>
      <c r="G16" s="2">
        <f t="shared" si="0"/>
        <v>1</v>
      </c>
      <c r="H16" s="2">
        <f t="shared" si="3"/>
        <v>1</v>
      </c>
      <c r="L16" s="2">
        <f t="shared" si="4"/>
        <v>1</v>
      </c>
      <c r="M16" s="2">
        <f t="shared" si="5"/>
        <v>1</v>
      </c>
      <c r="N16" s="2">
        <f t="shared" si="6"/>
        <v>0</v>
      </c>
      <c r="O16" s="2">
        <f t="shared" si="7"/>
        <v>0</v>
      </c>
    </row>
    <row r="17" spans="2:18" x14ac:dyDescent="0.25">
      <c r="E17" s="2">
        <f t="shared" si="1"/>
        <v>0</v>
      </c>
      <c r="F17" s="2">
        <f t="shared" si="2"/>
        <v>0</v>
      </c>
      <c r="G17" s="2">
        <f t="shared" si="0"/>
        <v>1</v>
      </c>
      <c r="H17" s="2">
        <f t="shared" si="3"/>
        <v>1</v>
      </c>
      <c r="L17" s="2">
        <f t="shared" si="4"/>
        <v>1</v>
      </c>
      <c r="M17" s="2">
        <f t="shared" si="5"/>
        <v>1</v>
      </c>
      <c r="N17" s="2">
        <f t="shared" si="6"/>
        <v>0</v>
      </c>
      <c r="O17" s="2">
        <f t="shared" si="7"/>
        <v>0</v>
      </c>
    </row>
    <row r="18" spans="2:18" x14ac:dyDescent="0.25">
      <c r="E18" s="2">
        <f t="shared" si="1"/>
        <v>0</v>
      </c>
      <c r="F18" s="2">
        <f t="shared" si="2"/>
        <v>0</v>
      </c>
      <c r="G18" s="2">
        <f>IF(B9-R9&gt;$B$15,1,IF(B9-R9&lt;=B23,0,(B9-R9-$B$16)/($B$15-$B$16)))</f>
        <v>1</v>
      </c>
      <c r="H18" s="2">
        <f t="shared" si="3"/>
        <v>1</v>
      </c>
      <c r="L18" s="2">
        <f t="shared" si="4"/>
        <v>0.93000000000000205</v>
      </c>
      <c r="M18" s="2">
        <f t="shared" si="5"/>
        <v>0.93000000000000205</v>
      </c>
      <c r="N18" s="2">
        <f t="shared" si="6"/>
        <v>0</v>
      </c>
      <c r="O18" s="2">
        <f t="shared" si="7"/>
        <v>0</v>
      </c>
    </row>
    <row r="19" spans="2:18" x14ac:dyDescent="0.25">
      <c r="D19" t="s">
        <v>83</v>
      </c>
      <c r="E19" s="2">
        <f>SUMPRODUCT(E12:E18,L3:L9)</f>
        <v>0.8</v>
      </c>
      <c r="F19" s="2">
        <f>SUMPRODUCT(F12:F18,M3:M9)</f>
        <v>0.7</v>
      </c>
      <c r="G19" s="2">
        <f>SUMPRODUCT(G12:G18,N3:N9)</f>
        <v>0.99</v>
      </c>
      <c r="H19" s="2">
        <f>SUMPRODUCT(H12:H18,O3:O9)</f>
        <v>0.87000000000000011</v>
      </c>
      <c r="K19" t="s">
        <v>83</v>
      </c>
      <c r="L19" s="2">
        <f>SUMPRODUCT(L12:L18,L3:L9)</f>
        <v>0.2</v>
      </c>
      <c r="M19" s="2">
        <f>SUMPRODUCT(M12:M18,M3:M9)</f>
        <v>0</v>
      </c>
      <c r="N19" s="2">
        <f>SUMPRODUCT(N12:N18,N3:N9)</f>
        <v>0</v>
      </c>
      <c r="O19" s="2">
        <f>SUMPRODUCT(O12:O18,O3:O9)</f>
        <v>0</v>
      </c>
    </row>
    <row r="23" spans="2:18" x14ac:dyDescent="0.25">
      <c r="B23" t="s">
        <v>84</v>
      </c>
      <c r="E23" s="8" t="s">
        <v>68</v>
      </c>
      <c r="F23" s="8" t="s">
        <v>69</v>
      </c>
      <c r="G23" s="8" t="s">
        <v>70</v>
      </c>
      <c r="H23" s="8" t="s">
        <v>71</v>
      </c>
      <c r="L23" s="8" t="s">
        <v>68</v>
      </c>
      <c r="M23" s="8" t="s">
        <v>69</v>
      </c>
      <c r="N23" s="8" t="s">
        <v>70</v>
      </c>
      <c r="O23" s="8" t="s">
        <v>71</v>
      </c>
      <c r="R23" s="8" t="s">
        <v>83</v>
      </c>
    </row>
    <row r="24" spans="2:18" x14ac:dyDescent="0.25">
      <c r="C24" t="s">
        <v>85</v>
      </c>
      <c r="E24" s="2">
        <f>IF($C$3-P3&gt;$B$15,1,IF($C$3-P3&lt;=$B$16,0,($C$3-P3-$B$16)/((B$15-$B$16))))</f>
        <v>1</v>
      </c>
      <c r="F24" s="2">
        <f>IF(C3-Q3&gt;$B$15,1,IF(C3-Q3&lt;=$B$16,0,(C3-Q3-$B$16)/((C$15-$B$16))))</f>
        <v>1</v>
      </c>
      <c r="G24" s="2">
        <f>IF(C3-R3&gt;$B$15,1,IF(C3-R3&lt;=$B$16,0,(C3-R3-$B$16)/((D$15-$B$16))))</f>
        <v>-0.85499999999999687</v>
      </c>
      <c r="H24" s="2">
        <f>IF(C3-S3&gt;$B$15,1,IF(C3-S3&lt;=$B$16,0,(C3-S3-$B$16)/((E$15-$B$16))))</f>
        <v>1</v>
      </c>
      <c r="J24" t="s">
        <v>82</v>
      </c>
      <c r="K24" s="7"/>
      <c r="L24" s="2">
        <f>IF(P3-$C$3&gt;$B$15,1,IF(P3-$C$3&lt;=$B$16,0,(P3-$C$3-$B$16)/($B$15-$B$16)))</f>
        <v>0</v>
      </c>
      <c r="M24" s="2">
        <f>IF(Q3-C3&gt;$B$15,1,IF(Q3-C3&lt;=$B$16,0,(Q3-C3-$B$16)/($B$15-$B$16)))</f>
        <v>0</v>
      </c>
      <c r="N24" s="2">
        <f>IF(R3-C3&gt;$B$15,1,IF(R3-C3&lt;=$B$16,0,(R3-C3-$B$16)/($B$15-$B$16)))</f>
        <v>0</v>
      </c>
      <c r="O24" s="2">
        <f>IF(S3-C3&gt;$B$15,1,IF(S3-C3&lt;=$B$16,0,(S3-C3-$B$16)/($B$15-$B$16)))</f>
        <v>0</v>
      </c>
      <c r="Q24" t="s">
        <v>68</v>
      </c>
      <c r="R24" s="5">
        <f>E31-L31</f>
        <v>0.60000000000000009</v>
      </c>
    </row>
    <row r="25" spans="2:18" x14ac:dyDescent="0.25">
      <c r="E25" s="2">
        <f t="shared" ref="E25:E30" si="8">IF(C4-P4&gt;$B$15,1,IF(C4-P4&lt;=$B$16,0,(C4-P4-$B$16)/((B$15-$B$16))))</f>
        <v>0</v>
      </c>
      <c r="F25" s="2">
        <f t="shared" ref="F25:F30" si="9">IF(C4-Q4&gt;$B$15,1,IF(C4-Q4&lt;=$B$16,0,(C4-Q4-$B$16)/((C$15-$B$16))))</f>
        <v>0</v>
      </c>
      <c r="G25" s="2">
        <f t="shared" ref="G25:G30" si="10">IF(C4-R4&gt;$B$15,1,IF(C4-R4&lt;=$B$16,0,(C4-R4-$B$16)/((D$15-$B$16))))</f>
        <v>0</v>
      </c>
      <c r="H25" s="2">
        <f t="shared" ref="H25:H30" si="11">IF(C4-S4&gt;$B$15,1,IF(C4-S4&lt;=$B$16,0,(C4-S4-$B$16)/((E$15-$B$16))))</f>
        <v>0</v>
      </c>
      <c r="K25" s="7"/>
      <c r="L25" s="2">
        <f t="shared" ref="L25:L30" si="12">IF(P4-C4&gt;$B$15,1,IF(P4-C4&lt;=$B$16,0,(P4-C4-$B$16)/($B$15-$B$16)))</f>
        <v>1</v>
      </c>
      <c r="M25" s="2">
        <f t="shared" ref="M25:M30" si="13">IF(Q4-C4&gt;$B$15,1,IF(Q4-C4&lt;=$B$16,0,(Q4-C4-$B$16)/($B$15-$B$16)))</f>
        <v>1</v>
      </c>
      <c r="N25" s="2">
        <f t="shared" ref="N25:N30" si="14">IF(R4-C4&gt;$B$15,1,IF(R4-C4&lt;=$B$16,0,(R4-C4-$B$16)/($B$15-$B$16)))</f>
        <v>1</v>
      </c>
      <c r="O25" s="2">
        <f t="shared" ref="O25:O30" si="15">IF(S4-C4&gt;$B$15,1,IF(S4-C4&lt;=$B$16,0,(S4-C4-$B$16)/($B$15-$B$16)))</f>
        <v>1</v>
      </c>
      <c r="Q25" t="s">
        <v>69</v>
      </c>
      <c r="R25">
        <f>F31-M31</f>
        <v>0.19999999999999996</v>
      </c>
    </row>
    <row r="26" spans="2:18" x14ac:dyDescent="0.25">
      <c r="E26" s="2">
        <f t="shared" si="8"/>
        <v>0</v>
      </c>
      <c r="F26" s="2">
        <f t="shared" si="9"/>
        <v>1</v>
      </c>
      <c r="G26" s="2">
        <f t="shared" si="10"/>
        <v>1</v>
      </c>
      <c r="H26" s="2">
        <f t="shared" si="11"/>
        <v>1</v>
      </c>
      <c r="K26" s="7"/>
      <c r="L26" s="2">
        <f t="shared" si="12"/>
        <v>1</v>
      </c>
      <c r="M26" s="2">
        <f t="shared" si="13"/>
        <v>0</v>
      </c>
      <c r="N26" s="2">
        <f t="shared" si="14"/>
        <v>0</v>
      </c>
      <c r="O26" s="2">
        <f t="shared" si="15"/>
        <v>0</v>
      </c>
      <c r="Q26" t="s">
        <v>70</v>
      </c>
      <c r="R26">
        <f>G31-N31</f>
        <v>-0.36999999999999994</v>
      </c>
    </row>
    <row r="27" spans="2:18" x14ac:dyDescent="0.25">
      <c r="E27" s="2">
        <f t="shared" si="8"/>
        <v>1</v>
      </c>
      <c r="F27" s="2">
        <f t="shared" si="9"/>
        <v>0</v>
      </c>
      <c r="G27" s="2">
        <f t="shared" si="10"/>
        <v>0</v>
      </c>
      <c r="H27" s="2">
        <f t="shared" si="11"/>
        <v>0</v>
      </c>
      <c r="K27" s="7"/>
      <c r="L27" s="2">
        <f t="shared" si="12"/>
        <v>0</v>
      </c>
      <c r="M27" s="2">
        <f t="shared" si="13"/>
        <v>1</v>
      </c>
      <c r="N27" s="2">
        <f t="shared" si="14"/>
        <v>1</v>
      </c>
      <c r="O27" s="2">
        <f t="shared" si="15"/>
        <v>1</v>
      </c>
      <c r="Q27" t="s">
        <v>71</v>
      </c>
      <c r="R27">
        <f>H31-O31</f>
        <v>0.06</v>
      </c>
    </row>
    <row r="28" spans="2:18" x14ac:dyDescent="0.25">
      <c r="E28" s="2">
        <f t="shared" si="8"/>
        <v>0</v>
      </c>
      <c r="F28" s="2">
        <f t="shared" si="9"/>
        <v>0</v>
      </c>
      <c r="G28" s="2">
        <f t="shared" si="10"/>
        <v>0</v>
      </c>
      <c r="H28" s="2">
        <f t="shared" si="11"/>
        <v>0</v>
      </c>
      <c r="L28" s="2">
        <f t="shared" si="12"/>
        <v>1</v>
      </c>
      <c r="M28" s="2">
        <f t="shared" si="13"/>
        <v>1</v>
      </c>
      <c r="N28" s="2">
        <f t="shared" si="14"/>
        <v>1</v>
      </c>
      <c r="O28" s="2">
        <f t="shared" si="15"/>
        <v>0</v>
      </c>
    </row>
    <row r="29" spans="2:18" x14ac:dyDescent="0.25">
      <c r="E29" s="2">
        <f t="shared" si="8"/>
        <v>0</v>
      </c>
      <c r="F29" s="2">
        <f t="shared" si="9"/>
        <v>0</v>
      </c>
      <c r="G29" s="2">
        <f t="shared" si="10"/>
        <v>1</v>
      </c>
      <c r="H29" s="2">
        <f t="shared" si="11"/>
        <v>1</v>
      </c>
      <c r="L29" s="2">
        <f t="shared" si="12"/>
        <v>1</v>
      </c>
      <c r="M29" s="2">
        <f t="shared" si="13"/>
        <v>1</v>
      </c>
      <c r="N29" s="2">
        <f t="shared" si="14"/>
        <v>0</v>
      </c>
      <c r="O29" s="2">
        <f t="shared" si="15"/>
        <v>0</v>
      </c>
    </row>
    <row r="30" spans="2:18" x14ac:dyDescent="0.25">
      <c r="E30" s="2">
        <f t="shared" si="8"/>
        <v>0</v>
      </c>
      <c r="F30" s="2">
        <f t="shared" si="9"/>
        <v>0</v>
      </c>
      <c r="G30" s="2">
        <f t="shared" si="10"/>
        <v>0</v>
      </c>
      <c r="H30" s="2">
        <f t="shared" si="11"/>
        <v>0</v>
      </c>
      <c r="L30" s="2">
        <f t="shared" si="12"/>
        <v>1</v>
      </c>
      <c r="M30" s="2">
        <f t="shared" si="13"/>
        <v>1</v>
      </c>
      <c r="N30" s="2">
        <f t="shared" si="14"/>
        <v>1</v>
      </c>
      <c r="O30" s="2">
        <f t="shared" si="15"/>
        <v>1</v>
      </c>
    </row>
    <row r="31" spans="2:18" x14ac:dyDescent="0.25">
      <c r="D31" t="s">
        <v>83</v>
      </c>
      <c r="E31" s="2">
        <f>SUMPRODUCT(E24:E30,L3:L9)</f>
        <v>0.8</v>
      </c>
      <c r="F31" s="2">
        <f>SUMPRODUCT(F24:F30,M3:M9)</f>
        <v>0.6</v>
      </c>
      <c r="G31" s="2">
        <f>SUMPRODUCT(G24:G30,N3:N9)</f>
        <v>0.31</v>
      </c>
      <c r="H31" s="2">
        <f>SUMPRODUCT(H24:H30,O3:O9)</f>
        <v>0.45</v>
      </c>
      <c r="K31" t="s">
        <v>83</v>
      </c>
      <c r="L31" s="2">
        <f>SUMPRODUCT(L24:L30,L3:L9)</f>
        <v>0.2</v>
      </c>
      <c r="M31" s="2">
        <f>SUMPRODUCT(M24:M30,M3:M9)</f>
        <v>0.4</v>
      </c>
      <c r="N31" s="2">
        <f>SUMPRODUCT(N24:N30,N3:N9)</f>
        <v>0.67999999999999994</v>
      </c>
      <c r="O31" s="2">
        <f>SUMPRODUCT(O24:O30,O3:O9)</f>
        <v>0.39</v>
      </c>
    </row>
    <row r="34" spans="2:18" x14ac:dyDescent="0.25">
      <c r="B34" t="s">
        <v>88</v>
      </c>
      <c r="E34" s="8" t="s">
        <v>68</v>
      </c>
      <c r="F34" s="8" t="s">
        <v>69</v>
      </c>
      <c r="G34" s="8" t="s">
        <v>70</v>
      </c>
      <c r="H34" s="8" t="s">
        <v>71</v>
      </c>
      <c r="L34" s="8" t="s">
        <v>68</v>
      </c>
      <c r="M34" s="8" t="s">
        <v>69</v>
      </c>
      <c r="N34" s="8" t="s">
        <v>70</v>
      </c>
      <c r="O34" s="8" t="s">
        <v>71</v>
      </c>
      <c r="R34" s="8" t="s">
        <v>83</v>
      </c>
    </row>
    <row r="35" spans="2:18" x14ac:dyDescent="0.25">
      <c r="C35" t="s">
        <v>85</v>
      </c>
      <c r="E35" s="2">
        <f>IF(D3-P3&gt;$B$15,1,IF(D3-P3&lt;=$B$16,0,(D3-P3-$B$16)/((B$15-$B$16))))</f>
        <v>1</v>
      </c>
      <c r="F35" s="2">
        <f>IF(D3-Q3&gt;$B$15,1,IF(D3-Q3&lt;=$B$16,0,(D3-Q3-$B$16)/((C$15-$B$16))))</f>
        <v>1</v>
      </c>
      <c r="G35" s="2">
        <f>IF(D3-R3&gt;$B$15,1,IF(D3-R3&lt;=$B$16,0,(D3-R3-$B$16)/((D$15-$B$16))))</f>
        <v>0</v>
      </c>
      <c r="H35" s="2">
        <f>IF(D3-S3&gt;$B$15,1,IF(D3-S3&lt;=$B$16,0,(D3-S3-$B$16)/((E$15-$B$16))))</f>
        <v>1</v>
      </c>
      <c r="J35" t="s">
        <v>82</v>
      </c>
      <c r="K35" s="7"/>
      <c r="L35" s="2">
        <f>IF(P3-D3&gt;$B$15,1,IF(P3-D3&lt;=$B$16,0,(P3-D3-$B$16)/($B$15-$B$16)))</f>
        <v>0</v>
      </c>
      <c r="M35" s="2">
        <f>IF(Q3-D3&gt;$B$15,1,IF(Q3-D3&lt;=$B$16,0,(Q3-D3-$B$16)/($B$15-$B$16)))</f>
        <v>0</v>
      </c>
      <c r="N35" s="2">
        <f>IF(R3-D3&gt;$B$15,1,IF(R3-D3&lt;=$B$16,0,(R3-D3-$B$16)/($B$15-$B$16)))</f>
        <v>1</v>
      </c>
      <c r="O35" s="2">
        <f>IF(S3-D3&gt;$B$15,1,IF(S3-D3&lt;=$B$16,0,(S3-D3-$B$16)/($B$15-$B$16)))</f>
        <v>0</v>
      </c>
      <c r="Q35" t="s">
        <v>68</v>
      </c>
      <c r="R35">
        <f>E42-L42</f>
        <v>-0.19999999999999996</v>
      </c>
    </row>
    <row r="36" spans="2:18" x14ac:dyDescent="0.25">
      <c r="E36" s="2">
        <f t="shared" ref="E36:E41" si="16">IF(D4-P4&gt;$B$15,1,IF(D4-P4&lt;=$B$16,0,(D4-P4-$B$16)/((B$15-$B$16))))</f>
        <v>1</v>
      </c>
      <c r="F36" s="2">
        <f t="shared" ref="F36:F41" si="17">IF(D4-Q4&gt;$B$15,1,IF(D4-Q4&lt;=$B$16,0,(D4-Q4-$B$16)/((C$15-$B$16))))</f>
        <v>1</v>
      </c>
      <c r="G36" s="2">
        <f t="shared" ref="G36:G41" si="18">IF(D4-R4&gt;$B$15,1,IF(D4-R4&lt;=$B$16,0,(D4-R4-$B$16)/((D$15-$B$16))))</f>
        <v>0</v>
      </c>
      <c r="H36" s="2">
        <f t="shared" ref="H36:H41" si="19">IF(D4-S4&gt;$B$15,1,IF(D4-S4&lt;=$B$16,0,(D4-S4-$B$16)/((E$15-$B$16))))</f>
        <v>1</v>
      </c>
      <c r="K36" s="7"/>
      <c r="L36" s="2">
        <f t="shared" ref="L36:L41" si="20">IF(P4-D4&gt;$B$15,1,IF(P4-D4&lt;=$B$16,0,(P4-D4-$B$16)/($B$15-$B$16)))</f>
        <v>0</v>
      </c>
      <c r="M36" s="2">
        <f t="shared" ref="M36:M41" si="21">IF(Q4-D4&gt;$B$15,1,IF(Q4-D4&lt;=$B$16,0,(Q4-D4-$B$16)/($B$15-$B$16)))</f>
        <v>0</v>
      </c>
      <c r="N36" s="2">
        <f t="shared" ref="N36:N41" si="22">IF(R4-D4&gt;$B$15,1,IF(R4-D4&lt;=$B$16,0,(R4-D4-$B$16)/($B$15-$B$16)))</f>
        <v>0</v>
      </c>
      <c r="O36" s="2">
        <f t="shared" ref="O36:O41" si="23">IF(S4-D4&gt;$B$15,1,IF(S4-D4&lt;=$B$16,0,(S4-D4-$B$16)/($B$15-$B$16)))</f>
        <v>0</v>
      </c>
      <c r="Q36" t="s">
        <v>69</v>
      </c>
      <c r="R36" s="5">
        <f>F42-M42</f>
        <v>0.79999999999999993</v>
      </c>
    </row>
    <row r="37" spans="2:18" x14ac:dyDescent="0.25">
      <c r="E37" s="2">
        <f t="shared" si="16"/>
        <v>0</v>
      </c>
      <c r="F37" s="2">
        <f t="shared" si="17"/>
        <v>1</v>
      </c>
      <c r="G37" s="2">
        <f t="shared" si="18"/>
        <v>1</v>
      </c>
      <c r="H37" s="2">
        <f t="shared" si="19"/>
        <v>1</v>
      </c>
      <c r="K37" s="7"/>
      <c r="L37" s="2">
        <f t="shared" si="20"/>
        <v>1</v>
      </c>
      <c r="M37" s="2">
        <f t="shared" si="21"/>
        <v>0</v>
      </c>
      <c r="N37" s="2">
        <f t="shared" si="22"/>
        <v>0</v>
      </c>
      <c r="O37" s="2">
        <f t="shared" si="23"/>
        <v>0</v>
      </c>
      <c r="Q37" t="s">
        <v>70</v>
      </c>
      <c r="R37">
        <f>G42-N42</f>
        <v>0.25</v>
      </c>
    </row>
    <row r="38" spans="2:18" x14ac:dyDescent="0.25">
      <c r="E38" s="2">
        <f t="shared" si="16"/>
        <v>0</v>
      </c>
      <c r="F38" s="2">
        <f t="shared" si="17"/>
        <v>0</v>
      </c>
      <c r="G38" s="2">
        <f t="shared" si="18"/>
        <v>0</v>
      </c>
      <c r="H38" s="2">
        <f t="shared" si="19"/>
        <v>0</v>
      </c>
      <c r="K38" s="7"/>
      <c r="L38" s="2">
        <f t="shared" si="20"/>
        <v>1</v>
      </c>
      <c r="M38" s="2">
        <f t="shared" si="21"/>
        <v>1</v>
      </c>
      <c r="N38" s="2">
        <f t="shared" si="22"/>
        <v>1</v>
      </c>
      <c r="O38" s="2">
        <f t="shared" si="23"/>
        <v>1</v>
      </c>
      <c r="Q38" t="s">
        <v>71</v>
      </c>
      <c r="R38">
        <f>H42-O42</f>
        <v>0.68</v>
      </c>
    </row>
    <row r="39" spans="2:18" x14ac:dyDescent="0.25">
      <c r="E39" s="2">
        <f t="shared" si="16"/>
        <v>0</v>
      </c>
      <c r="F39" s="2">
        <f t="shared" si="17"/>
        <v>0</v>
      </c>
      <c r="G39" s="2">
        <f t="shared" si="18"/>
        <v>0</v>
      </c>
      <c r="H39" s="2">
        <f t="shared" si="19"/>
        <v>0</v>
      </c>
      <c r="L39" s="2">
        <f t="shared" si="20"/>
        <v>1</v>
      </c>
      <c r="M39" s="2">
        <f t="shared" si="21"/>
        <v>1</v>
      </c>
      <c r="N39" s="2">
        <f t="shared" si="22"/>
        <v>1</v>
      </c>
      <c r="O39" s="2">
        <f t="shared" si="23"/>
        <v>1</v>
      </c>
    </row>
    <row r="40" spans="2:18" x14ac:dyDescent="0.25">
      <c r="E40" s="2">
        <f t="shared" si="16"/>
        <v>0</v>
      </c>
      <c r="F40" s="2">
        <f t="shared" si="17"/>
        <v>0</v>
      </c>
      <c r="G40" s="2">
        <f t="shared" si="18"/>
        <v>1</v>
      </c>
      <c r="H40" s="2">
        <f t="shared" si="19"/>
        <v>1</v>
      </c>
      <c r="L40" s="2">
        <f t="shared" si="20"/>
        <v>1</v>
      </c>
      <c r="M40" s="2">
        <f t="shared" si="21"/>
        <v>1</v>
      </c>
      <c r="N40" s="2">
        <f t="shared" si="22"/>
        <v>0</v>
      </c>
      <c r="O40" s="2">
        <f t="shared" si="23"/>
        <v>0</v>
      </c>
    </row>
    <row r="41" spans="2:18" x14ac:dyDescent="0.25">
      <c r="E41" s="2">
        <f t="shared" si="16"/>
        <v>3.3333333333350388E-3</v>
      </c>
      <c r="F41" s="2">
        <f t="shared" si="17"/>
        <v>-5.000000000002558E-3</v>
      </c>
      <c r="G41" s="2">
        <f t="shared" si="18"/>
        <v>1</v>
      </c>
      <c r="H41" s="2">
        <f t="shared" si="19"/>
        <v>1</v>
      </c>
      <c r="L41" s="2">
        <f t="shared" si="20"/>
        <v>0</v>
      </c>
      <c r="M41" s="2">
        <f t="shared" si="21"/>
        <v>0</v>
      </c>
      <c r="N41" s="2">
        <f t="shared" si="22"/>
        <v>0</v>
      </c>
      <c r="O41" s="2">
        <f t="shared" si="23"/>
        <v>0</v>
      </c>
    </row>
    <row r="42" spans="2:18" x14ac:dyDescent="0.25">
      <c r="D42" t="s">
        <v>83</v>
      </c>
      <c r="E42" s="2">
        <f>SUMPRODUCT(E35:E41,L3:L9)</f>
        <v>0.4</v>
      </c>
      <c r="F42" s="2">
        <f>SUMPRODUCT(F35:F41,M3:M9)</f>
        <v>0.89999999999999991</v>
      </c>
      <c r="G42" s="2">
        <f>SUMPRODUCT(G35:G41,N3:N9)</f>
        <v>0.62</v>
      </c>
      <c r="H42" s="2">
        <f>SUMPRODUCT(H35:H41,O3:O9)</f>
        <v>0.84000000000000008</v>
      </c>
      <c r="K42" t="s">
        <v>83</v>
      </c>
      <c r="L42" s="2">
        <f>SUMPRODUCT(L35:L41,L3:L9)</f>
        <v>0.6</v>
      </c>
      <c r="M42" s="2">
        <f>SUMPRODUCT(M35:M41,M3:M9)</f>
        <v>0.1</v>
      </c>
      <c r="N42" s="2">
        <f>SUMPRODUCT(N35:N41,N3:N9)</f>
        <v>0.37</v>
      </c>
      <c r="O42" s="2">
        <f>SUMPRODUCT(O35:O41,O3:O9)</f>
        <v>0.16</v>
      </c>
    </row>
    <row r="45" spans="2:18" x14ac:dyDescent="0.25">
      <c r="B45" t="s">
        <v>89</v>
      </c>
      <c r="E45" s="8" t="s">
        <v>68</v>
      </c>
      <c r="F45" s="8" t="s">
        <v>69</v>
      </c>
      <c r="G45" s="8" t="s">
        <v>70</v>
      </c>
      <c r="H45" s="8" t="s">
        <v>71</v>
      </c>
      <c r="L45" s="8" t="s">
        <v>68</v>
      </c>
      <c r="M45" s="8" t="s">
        <v>69</v>
      </c>
      <c r="N45" s="8" t="s">
        <v>70</v>
      </c>
      <c r="O45" s="8" t="s">
        <v>71</v>
      </c>
      <c r="R45" s="8" t="s">
        <v>83</v>
      </c>
    </row>
    <row r="46" spans="2:18" x14ac:dyDescent="0.25">
      <c r="C46" t="s">
        <v>85</v>
      </c>
      <c r="E46" s="2">
        <f>IF(E3-P3&gt;$B$15,1,IF(E3-P3&lt;=$B$16,0,(E3-P3-$B$16)/((B$15-$B$16))))</f>
        <v>0.61666666666666714</v>
      </c>
      <c r="F46" s="2">
        <f>IF(E3-Q3&gt;$B$15,1,IF(E3-Q3&lt;=$B$16,0,(E3-Q3-$B$16)/((C$15-$B$16))))</f>
        <v>1</v>
      </c>
      <c r="G46" s="2">
        <f>IF(E3-R3&gt;$B$15,1,IF(E3-R3&lt;=$B$16,0,(E3-R3-$B$16)/((D$15-$B$16))))</f>
        <v>0</v>
      </c>
      <c r="H46" s="2">
        <f>IF(E3-S3&gt;$B$15,1,IF(E3-S3&lt;=$B$16,0,(E3-S3-$B$16)/((E$15-$B$16))))</f>
        <v>1</v>
      </c>
      <c r="J46" t="s">
        <v>82</v>
      </c>
      <c r="K46" s="7"/>
      <c r="L46" s="2">
        <f>IF(P3-E3&gt;$B$15,1,IF(P3-E3&lt;=$B$16,0,(P3-E3-$B$16)/($B$15-$B$16)))</f>
        <v>0</v>
      </c>
      <c r="M46" s="2">
        <f>IF(Q3-E3&gt;$B$15,1,IF(Q3-E3&lt;=$B$16,0,(Q3-E3-$B$16)/($B$15-$B$16)))</f>
        <v>0</v>
      </c>
      <c r="N46" s="2">
        <f>IF(R3-E3&gt;$B$15,1,IF(R3-E3&lt;=$B$16,0,(R3-E3-$B$16)/($B$15-$B$16)))</f>
        <v>1</v>
      </c>
      <c r="O46" s="2">
        <f>IF(S3-E3&gt;$B$15,1,IF(S3-E3&lt;=$B$16,0,(S3-E3-$B$16)/($B$15-$B$16)))</f>
        <v>0</v>
      </c>
      <c r="Q46" t="s">
        <v>68</v>
      </c>
      <c r="R46" s="14">
        <f>E53-L53</f>
        <v>0.92333333333333345</v>
      </c>
    </row>
    <row r="47" spans="2:18" x14ac:dyDescent="0.25">
      <c r="E47" s="2">
        <f t="shared" ref="E47:E52" si="24">IF(E4-P4&gt;$B$15,1,IF(E4-P4&lt;=$B$16,0,(E4-P4-$B$16)/((B$15-$B$16))))</f>
        <v>1</v>
      </c>
      <c r="F47" s="2">
        <f t="shared" ref="F47:F52" si="25">IF(E4-Q4&gt;$B$15,1,IF(E4-Q4&lt;=$B$16,0,(E4-Q4-$B$16)/((C$15-$B$16))))</f>
        <v>1</v>
      </c>
      <c r="G47" s="2">
        <f t="shared" ref="G47:G52" si="26">IF(E4-R4&gt;$B$15,1,IF(E4-R4&lt;=$B$16,0,(E4-R4-$B$16)/((D$15-$B$16))))</f>
        <v>0</v>
      </c>
      <c r="H47" s="2">
        <f t="shared" ref="H47:H52" si="27">IF(E4-S4&gt;$B$15,1,IF(E4-S4&lt;=$B$16,0,(E4-S4-$B$16)/((E$15-$B$16))))</f>
        <v>1</v>
      </c>
      <c r="K47" s="7"/>
      <c r="L47" s="2">
        <f t="shared" ref="L47:L52" si="28">IF(P4-E4&gt;$B$15,1,IF(P4-E4&lt;=$B$16,0,(P4-E4-$B$16)/($B$15-$B$16)))</f>
        <v>0</v>
      </c>
      <c r="M47" s="2">
        <f t="shared" ref="M47:M52" si="29">IF(Q4-E4&gt;$B$15,1,IF(Q4-E4&lt;=$B$16,0,(Q4-E4-$B$16)/($B$15-$B$16)))</f>
        <v>0</v>
      </c>
      <c r="N47" s="2">
        <f t="shared" ref="N47:N52" si="30">IF(R4-E4&gt;$B$15,1,IF(R4-E4&lt;=$B$16,0,(R4-E4-$B$16)/($B$15-$B$16)))</f>
        <v>1</v>
      </c>
      <c r="O47" s="2">
        <f t="shared" ref="O47:O52" si="31">IF(S4-E4&gt;$B$15,1,IF(S4-E4&lt;=$B$16,0,(S4-E4-$B$16)/($B$15-$B$16)))</f>
        <v>0</v>
      </c>
      <c r="Q47" t="s">
        <v>69</v>
      </c>
      <c r="R47" s="6">
        <f>F53-M53</f>
        <v>6.9999999999997842E-2</v>
      </c>
    </row>
    <row r="48" spans="2:18" x14ac:dyDescent="0.25">
      <c r="E48" s="2">
        <f t="shared" si="24"/>
        <v>1</v>
      </c>
      <c r="F48" s="2">
        <f t="shared" si="25"/>
        <v>1</v>
      </c>
      <c r="G48" s="2">
        <f t="shared" si="26"/>
        <v>1</v>
      </c>
      <c r="H48" s="2">
        <f t="shared" si="27"/>
        <v>1</v>
      </c>
      <c r="K48" s="7"/>
      <c r="L48" s="2">
        <f t="shared" si="28"/>
        <v>0</v>
      </c>
      <c r="M48" s="2">
        <f t="shared" si="29"/>
        <v>0</v>
      </c>
      <c r="N48" s="2">
        <f t="shared" si="30"/>
        <v>0</v>
      </c>
      <c r="O48" s="2">
        <f t="shared" si="31"/>
        <v>0</v>
      </c>
      <c r="Q48" t="s">
        <v>70</v>
      </c>
      <c r="R48">
        <f>G53-N53</f>
        <v>0.62</v>
      </c>
    </row>
    <row r="49" spans="2:18" x14ac:dyDescent="0.25">
      <c r="E49" s="2">
        <f t="shared" si="24"/>
        <v>1</v>
      </c>
      <c r="F49" s="2">
        <f t="shared" si="25"/>
        <v>1</v>
      </c>
      <c r="G49" s="2">
        <f t="shared" si="26"/>
        <v>0</v>
      </c>
      <c r="H49" s="2">
        <f t="shared" si="27"/>
        <v>0</v>
      </c>
      <c r="K49" s="7"/>
      <c r="L49" s="2">
        <f t="shared" si="28"/>
        <v>0</v>
      </c>
      <c r="M49" s="2">
        <f t="shared" si="29"/>
        <v>0</v>
      </c>
      <c r="N49" s="2">
        <f t="shared" si="30"/>
        <v>1</v>
      </c>
      <c r="O49" s="2">
        <f t="shared" si="31"/>
        <v>1</v>
      </c>
      <c r="Q49" t="s">
        <v>71</v>
      </c>
      <c r="R49">
        <f>H53-O53</f>
        <v>0.76800000000000013</v>
      </c>
    </row>
    <row r="50" spans="2:18" x14ac:dyDescent="0.25">
      <c r="E50" s="2">
        <f t="shared" si="24"/>
        <v>0</v>
      </c>
      <c r="F50" s="2">
        <f t="shared" si="25"/>
        <v>0</v>
      </c>
      <c r="G50" s="2">
        <f t="shared" si="26"/>
        <v>0</v>
      </c>
      <c r="H50" s="2">
        <f t="shared" si="27"/>
        <v>-0.44999999999999929</v>
      </c>
      <c r="L50" s="2">
        <f t="shared" si="28"/>
        <v>1</v>
      </c>
      <c r="M50" s="2">
        <f t="shared" si="29"/>
        <v>1</v>
      </c>
      <c r="N50" s="2">
        <f t="shared" si="30"/>
        <v>0.18333333333333357</v>
      </c>
      <c r="O50" s="2">
        <f t="shared" si="31"/>
        <v>0</v>
      </c>
    </row>
    <row r="51" spans="2:18" x14ac:dyDescent="0.25">
      <c r="E51" s="2">
        <f t="shared" si="24"/>
        <v>0</v>
      </c>
      <c r="F51" s="2">
        <f t="shared" si="25"/>
        <v>0</v>
      </c>
      <c r="G51" s="2">
        <f t="shared" si="26"/>
        <v>1</v>
      </c>
      <c r="H51" s="2">
        <f t="shared" si="27"/>
        <v>1</v>
      </c>
      <c r="L51" s="2">
        <f t="shared" si="28"/>
        <v>1</v>
      </c>
      <c r="M51" s="2">
        <f t="shared" si="29"/>
        <v>1</v>
      </c>
      <c r="N51" s="2">
        <f t="shared" si="30"/>
        <v>0</v>
      </c>
      <c r="O51" s="2">
        <f t="shared" si="31"/>
        <v>0</v>
      </c>
    </row>
    <row r="52" spans="2:18" x14ac:dyDescent="0.25">
      <c r="E52" s="2">
        <f t="shared" si="24"/>
        <v>0</v>
      </c>
      <c r="F52" s="2">
        <f t="shared" si="25"/>
        <v>0</v>
      </c>
      <c r="G52" s="2">
        <f t="shared" si="26"/>
        <v>1</v>
      </c>
      <c r="H52" s="2">
        <f t="shared" si="27"/>
        <v>1</v>
      </c>
      <c r="L52" s="2">
        <f t="shared" si="28"/>
        <v>1</v>
      </c>
      <c r="M52" s="2">
        <f t="shared" si="29"/>
        <v>1</v>
      </c>
      <c r="N52" s="2">
        <f t="shared" si="30"/>
        <v>0</v>
      </c>
      <c r="O52" s="2">
        <f t="shared" si="31"/>
        <v>0</v>
      </c>
    </row>
    <row r="53" spans="2:18" x14ac:dyDescent="0.25">
      <c r="D53" t="s">
        <v>83</v>
      </c>
      <c r="E53" s="2">
        <f>SUMPRODUCT(E46:E52,L3:L9)</f>
        <v>0.92333333333333345</v>
      </c>
      <c r="F53" s="2">
        <f>SUMPRODUCT(F46:F52,M3:M9)</f>
        <v>0.99999999999999989</v>
      </c>
      <c r="G53" s="2">
        <f>SUMPRODUCT(G46:G52,N3:N9)</f>
        <v>0.62</v>
      </c>
      <c r="H53" s="2">
        <f>SUMPRODUCT(H46:H52,O3:O9)</f>
        <v>0.76800000000000013</v>
      </c>
      <c r="K53" t="s">
        <v>83</v>
      </c>
      <c r="L53" s="2">
        <f>SUMPRODUCT(L46:L52,L3:L9)</f>
        <v>0</v>
      </c>
      <c r="M53" s="2">
        <f>SUMPRODUCT(M46:M52,M14:M20)</f>
        <v>0.93000000000000205</v>
      </c>
      <c r="N53" s="2">
        <f>SUMPRODUCT(N46:N52,N14:N20)</f>
        <v>0</v>
      </c>
      <c r="O53" s="2">
        <f>SUMPRODUCT(O46:O52,O14:O20)</f>
        <v>0</v>
      </c>
    </row>
    <row r="56" spans="2:18" x14ac:dyDescent="0.25">
      <c r="B56" t="s">
        <v>90</v>
      </c>
      <c r="E56" s="8" t="s">
        <v>68</v>
      </c>
      <c r="F56" s="8" t="s">
        <v>69</v>
      </c>
      <c r="G56" s="8" t="s">
        <v>70</v>
      </c>
      <c r="H56" s="8" t="s">
        <v>71</v>
      </c>
      <c r="L56" s="8" t="s">
        <v>68</v>
      </c>
      <c r="M56" s="8" t="s">
        <v>69</v>
      </c>
      <c r="N56" s="8" t="s">
        <v>70</v>
      </c>
      <c r="O56" s="8" t="s">
        <v>71</v>
      </c>
      <c r="R56" s="8" t="s">
        <v>83</v>
      </c>
    </row>
    <row r="57" spans="2:18" x14ac:dyDescent="0.25">
      <c r="C57" t="s">
        <v>85</v>
      </c>
      <c r="E57" s="2">
        <f>IF(F3-P3&gt;$B$15,1,IF(F3-P3&lt;=$B$16,0,(F3-P3-$B$16)/((B$15-$B$16))))</f>
        <v>1</v>
      </c>
      <c r="F57" s="2">
        <f>IF(F3-Q3&gt;$B$15,1,IF(F3-Q3&lt;=$B$16,0,(F3-Q3-$B$16)/((C$15-$B$16))))</f>
        <v>1</v>
      </c>
      <c r="G57" s="2">
        <f>IF(F3-R3&gt;$B$15,1,IF(F3-R3&lt;=$B$16,0,(F3-R3-$B$16)/((D$15-$B$16))))</f>
        <v>0</v>
      </c>
      <c r="H57" s="2">
        <f>IF(F3-S3&gt;$B$15,1,IF(F3-S3&lt;=$B$16,0,(F3-S3-$B$16)/((E$15-$B$16))))</f>
        <v>1</v>
      </c>
      <c r="J57" t="s">
        <v>82</v>
      </c>
      <c r="K57" s="7"/>
      <c r="L57" s="2">
        <f>IF(P3-F3&gt;$B$15,1,IF(P3-F3&lt;=$B$16,0,(P3-F3-$B$16)/($B$15-$B$16)))</f>
        <v>0</v>
      </c>
      <c r="M57" s="2">
        <f>IF(Q3-F3&gt;$B$15,1,IF(Q3-F3&lt;=$B$16,0,(Q3-F3-$B$16)/($B$15-$B$16)))</f>
        <v>0</v>
      </c>
      <c r="N57" s="2">
        <f>IF(R3-F3&gt;$B$15,1,IF(R3-F3&lt;=$B$16,0,(R3-F3-$B$16)/($B$15-$B$16)))</f>
        <v>1</v>
      </c>
      <c r="O57" s="2">
        <f>IF(S3-F3&gt;$B$15,1,IF(S3-F3&lt;=$B$16,0,(S3-F3-$B$16)/($B$15-$B$16)))</f>
        <v>0</v>
      </c>
      <c r="Q57" t="s">
        <v>68</v>
      </c>
      <c r="R57" s="14">
        <f>E64-L64</f>
        <v>0.60000000000000009</v>
      </c>
    </row>
    <row r="58" spans="2:18" x14ac:dyDescent="0.25">
      <c r="E58" s="2">
        <f t="shared" ref="E58:E63" si="32">IF(F4-P4&gt;$B$15,1,IF(F4-P4&lt;=$B$16,0,(F4-P4-$B$16)/((B$15-$B$16))))</f>
        <v>0</v>
      </c>
      <c r="F58" s="2">
        <f t="shared" ref="F58:F63" si="33">IF(F4-Q4&gt;$B$15,1,IF(F4-Q4&lt;=$B$16,0,(F4-Q4-$B$16)/((C$15-$B$16))))</f>
        <v>0</v>
      </c>
      <c r="G58" s="2">
        <f t="shared" ref="G58:G63" si="34">IF(F4-R4&gt;$B$15,1,IF(F4-R4&lt;=$B$16,0,(F4-R4-$B$16)/((D$15-$B$16))))</f>
        <v>0</v>
      </c>
      <c r="H58" s="2">
        <f t="shared" ref="H58:H63" si="35">IF(F4-S4&gt;$B$15,1,IF(F4-S4&lt;=$B$16,0,(F4-S4-$B$16)/((E$15-$B$16))))</f>
        <v>0</v>
      </c>
      <c r="K58" s="7"/>
      <c r="L58" s="2">
        <f t="shared" ref="L58:L63" si="36">IF(P4-F4&gt;$B$15,1,IF(P4-F4&lt;=$B$16,0,(P4-F4-$B$16)/($B$15-$B$16)))</f>
        <v>1</v>
      </c>
      <c r="M58" s="2">
        <f t="shared" ref="M58:M63" si="37">IF(Q4-F4&gt;$B$15,1,IF(Q4-F4&lt;=$B$16,0,(Q4-F4-$B$16)/($B$15-$B$16)))</f>
        <v>1</v>
      </c>
      <c r="N58" s="2">
        <f t="shared" ref="N58:N63" si="38">IF(R4-F4&gt;$B$15,1,IF(R4-F4&lt;=$B$16,0,(R4-F4-$B$16)/($B$15-$B$16)))</f>
        <v>1</v>
      </c>
      <c r="O58" s="2">
        <f t="shared" ref="O58:O63" si="39">IF(S4-F4&gt;$B$15,1,IF(S4-F4&lt;=$B$16,0,(S4-F4-$B$16)/($B$15-$B$16)))</f>
        <v>1</v>
      </c>
      <c r="Q58" t="s">
        <v>69</v>
      </c>
      <c r="R58" s="6">
        <f>F64-M64</f>
        <v>0.19999999999999996</v>
      </c>
    </row>
    <row r="59" spans="2:18" x14ac:dyDescent="0.25">
      <c r="E59" s="2">
        <f t="shared" si="32"/>
        <v>0</v>
      </c>
      <c r="F59" s="2">
        <f t="shared" si="33"/>
        <v>1</v>
      </c>
      <c r="G59" s="2">
        <f t="shared" si="34"/>
        <v>1</v>
      </c>
      <c r="H59" s="2">
        <f t="shared" si="35"/>
        <v>1</v>
      </c>
      <c r="K59" s="7"/>
      <c r="L59" s="2">
        <f t="shared" si="36"/>
        <v>1</v>
      </c>
      <c r="M59" s="2">
        <f t="shared" si="37"/>
        <v>0</v>
      </c>
      <c r="N59" s="2">
        <f t="shared" si="38"/>
        <v>0</v>
      </c>
      <c r="O59" s="2">
        <f t="shared" si="39"/>
        <v>0</v>
      </c>
      <c r="Q59" t="s">
        <v>70</v>
      </c>
      <c r="R59">
        <f>G64-N64</f>
        <v>0.36999999999999994</v>
      </c>
    </row>
    <row r="60" spans="2:18" x14ac:dyDescent="0.25">
      <c r="E60" s="2">
        <f t="shared" si="32"/>
        <v>1</v>
      </c>
      <c r="F60" s="2">
        <f t="shared" si="33"/>
        <v>0</v>
      </c>
      <c r="G60" s="2">
        <f t="shared" si="34"/>
        <v>0</v>
      </c>
      <c r="H60" s="2">
        <f t="shared" si="35"/>
        <v>0</v>
      </c>
      <c r="K60" s="7"/>
      <c r="L60" s="2">
        <f t="shared" si="36"/>
        <v>0</v>
      </c>
      <c r="M60" s="2">
        <f t="shared" si="37"/>
        <v>1</v>
      </c>
      <c r="N60" s="2">
        <f t="shared" si="38"/>
        <v>1</v>
      </c>
      <c r="O60" s="2">
        <f t="shared" si="39"/>
        <v>1</v>
      </c>
      <c r="Q60" t="s">
        <v>71</v>
      </c>
      <c r="R60">
        <f>H64-O64</f>
        <v>0.36000000000000004</v>
      </c>
    </row>
    <row r="61" spans="2:18" x14ac:dyDescent="0.25">
      <c r="E61" s="2">
        <f t="shared" si="32"/>
        <v>0</v>
      </c>
      <c r="F61" s="2">
        <f t="shared" si="33"/>
        <v>0</v>
      </c>
      <c r="G61" s="2">
        <f t="shared" si="34"/>
        <v>1</v>
      </c>
      <c r="H61" s="2">
        <f t="shared" si="35"/>
        <v>1</v>
      </c>
      <c r="L61" s="2">
        <f t="shared" si="36"/>
        <v>1</v>
      </c>
      <c r="M61" s="2">
        <f t="shared" si="37"/>
        <v>1</v>
      </c>
      <c r="N61" s="2">
        <f t="shared" si="38"/>
        <v>0</v>
      </c>
      <c r="O61" s="2">
        <f t="shared" si="39"/>
        <v>0</v>
      </c>
    </row>
    <row r="62" spans="2:18" x14ac:dyDescent="0.25">
      <c r="E62" s="2">
        <f t="shared" si="32"/>
        <v>0</v>
      </c>
      <c r="F62" s="2">
        <f t="shared" si="33"/>
        <v>0</v>
      </c>
      <c r="G62" s="2">
        <f t="shared" si="34"/>
        <v>0</v>
      </c>
      <c r="H62" s="2">
        <f t="shared" si="35"/>
        <v>0</v>
      </c>
      <c r="L62" s="2">
        <f t="shared" si="36"/>
        <v>1</v>
      </c>
      <c r="M62" s="2">
        <f t="shared" si="37"/>
        <v>1</v>
      </c>
      <c r="N62" s="2">
        <f t="shared" si="38"/>
        <v>1</v>
      </c>
      <c r="O62" s="2">
        <f t="shared" si="39"/>
        <v>1</v>
      </c>
    </row>
    <row r="63" spans="2:18" x14ac:dyDescent="0.25">
      <c r="E63" s="2">
        <f t="shared" si="32"/>
        <v>0</v>
      </c>
      <c r="F63" s="2">
        <f t="shared" si="33"/>
        <v>0</v>
      </c>
      <c r="G63" s="2">
        <f t="shared" si="34"/>
        <v>1</v>
      </c>
      <c r="H63" s="2">
        <f t="shared" si="35"/>
        <v>1</v>
      </c>
      <c r="L63" s="2">
        <f t="shared" si="36"/>
        <v>0.92000000000000171</v>
      </c>
      <c r="M63" s="2">
        <f t="shared" si="37"/>
        <v>0.92000000000000171</v>
      </c>
      <c r="N63" s="2">
        <f t="shared" si="38"/>
        <v>0</v>
      </c>
      <c r="O63" s="2">
        <f t="shared" si="39"/>
        <v>0</v>
      </c>
    </row>
    <row r="64" spans="2:18" x14ac:dyDescent="0.25">
      <c r="D64" t="s">
        <v>83</v>
      </c>
      <c r="E64" s="2">
        <f>SUMPRODUCT(E57:E63,L3:L9)</f>
        <v>0.8</v>
      </c>
      <c r="F64" s="2">
        <f>SUMPRODUCT(F57:F63,M3:M9)</f>
        <v>0.6</v>
      </c>
      <c r="G64" s="2">
        <f>SUMPRODUCT(G57:G63,N3:N9)</f>
        <v>0.67999999999999994</v>
      </c>
      <c r="H64" s="2">
        <f>SUMPRODUCT(H57:H63,O3:O9)</f>
        <v>0.68</v>
      </c>
      <c r="K64" t="s">
        <v>83</v>
      </c>
      <c r="L64" s="2">
        <f>SUMPRODUCT(L57:L63,L3:L9)</f>
        <v>0.2</v>
      </c>
      <c r="M64" s="2">
        <f>SUMPRODUCT(M57:M63,M3:M9)</f>
        <v>0.4</v>
      </c>
      <c r="N64" s="2">
        <f>SUMPRODUCT(N57:N63,N3:N9)</f>
        <v>0.31</v>
      </c>
      <c r="O64" s="2">
        <f>SUMPRODUCT(O57:O63,O3:O9)</f>
        <v>0.32</v>
      </c>
    </row>
    <row r="67" spans="2:18" x14ac:dyDescent="0.25">
      <c r="B67" t="s">
        <v>91</v>
      </c>
      <c r="E67" s="8" t="s">
        <v>68</v>
      </c>
      <c r="F67" s="8" t="s">
        <v>69</v>
      </c>
      <c r="G67" s="8" t="s">
        <v>70</v>
      </c>
      <c r="H67" s="8" t="s">
        <v>71</v>
      </c>
      <c r="L67" s="8" t="s">
        <v>68</v>
      </c>
      <c r="M67" s="8" t="s">
        <v>69</v>
      </c>
      <c r="N67" s="8" t="s">
        <v>70</v>
      </c>
      <c r="O67" s="8" t="s">
        <v>71</v>
      </c>
      <c r="R67" s="8" t="s">
        <v>83</v>
      </c>
    </row>
    <row r="68" spans="2:18" x14ac:dyDescent="0.25">
      <c r="C68" t="s">
        <v>85</v>
      </c>
      <c r="E68" s="2">
        <f>IF($G$3-P3&gt;$B$15,1,IF($G$3-P3&lt;=$B$16,0,($G$3-P3-$B$16)/((B$15-$B$16))))</f>
        <v>1</v>
      </c>
      <c r="F68" s="2">
        <f>IF(G3-Q3&gt;$B$15,1,IF(G3-Q3&lt;=$B$16,0,(G3-Q3-$B$16)/((C$15-$B$16))))</f>
        <v>1</v>
      </c>
      <c r="G68" s="2">
        <f>IF(G3-R3&gt;$B$15,1,IF(G3-R3&lt;=$B$16,0,(G3-R3-$B$16)/((D$15-$B$16))))</f>
        <v>0</v>
      </c>
      <c r="H68" s="2">
        <f>IF(G3-S3&gt;$B$15,1,IF(G3-S3&lt;=$B$16,0,(G3-S3-$B$16)/((E$15-$B$16))))</f>
        <v>1</v>
      </c>
      <c r="J68" t="s">
        <v>82</v>
      </c>
      <c r="K68" s="7"/>
      <c r="L68" s="2">
        <f>IF(P3-$G$3&gt;$B$15,1,IF(P3-$G$3&lt;=$B$16,0,(P3-$G$3-$B$16)/($B$15-$B$16)))</f>
        <v>0</v>
      </c>
      <c r="M68" s="2">
        <f>IF(Q3-G3&gt;$B$15,1,IF(Q3-G3&lt;=$B$16,0,(Q3-G3-$B$16)/($B$15-$B$16)))</f>
        <v>0</v>
      </c>
      <c r="N68" s="2">
        <f>IF(R3-G3&gt;$B$15,1,IF(R3-G3&lt;=$B$16,0,(R3-G3-$B$16)/($B$15-$B$16)))</f>
        <v>1</v>
      </c>
      <c r="O68" s="2">
        <f>IF(S3-G3&gt;$B$15,1,IF(S3-G3&lt;=$B$16,0,(S3-G3-$B$16)/($B$15-$B$16)))</f>
        <v>0</v>
      </c>
      <c r="Q68" t="s">
        <v>68</v>
      </c>
      <c r="R68" s="6">
        <f>E75-L75</f>
        <v>-0.19999999999999996</v>
      </c>
    </row>
    <row r="69" spans="2:18" x14ac:dyDescent="0.25">
      <c r="E69" s="2">
        <f t="shared" ref="E69:E74" si="40">IF(G4-P4&gt;$B$15,1,IF(G4-P4&lt;=$B$16,0,(G4-P4-$B$16)/((B$15-$B$16))))</f>
        <v>1</v>
      </c>
      <c r="F69" s="2">
        <f t="shared" ref="F69:F74" si="41">IF(G4-Q4&gt;$B$15,1,IF(G4-Q4&lt;=$B$16,0,(G4-Q4-$B$16)/((C$15-$B$16))))</f>
        <v>1</v>
      </c>
      <c r="G69" s="2">
        <f t="shared" ref="G69:G74" si="42">IF(G4-R4&gt;$B$15,1,IF(G4-R4&lt;=$B$16,0,(G4-R4-$B$16)/((D$15-$B$16))))</f>
        <v>0</v>
      </c>
      <c r="H69" s="2">
        <f t="shared" ref="H69:H74" si="43">IF(G4-S4&gt;$B$15,1,IF(G4-S4&lt;=$B$16,0,(G4-S4-$B$16)/((E$15-$B$16))))</f>
        <v>1</v>
      </c>
      <c r="K69" s="7"/>
      <c r="L69" s="2">
        <f t="shared" ref="L69:L74" si="44">IF(P4-G4&gt;$B$15,1,IF(P4-G4&lt;=$B$16,0,(P4-G4-$B$16)/($B$15-$B$16)))</f>
        <v>0</v>
      </c>
      <c r="M69" s="2">
        <f t="shared" ref="M69:M74" si="45">IF(Q4-G4&gt;$B$15,1,IF(Q4-G4&lt;=$B$16,0,(Q4-G4-$B$16)/($B$15-$B$16)))</f>
        <v>0</v>
      </c>
      <c r="N69" s="2">
        <f t="shared" ref="N69:N74" si="46">IF(R4-G4&gt;$B$15,1,IF(R4-G4&lt;=$B$16,0,(R4-G4-$B$16)/($B$15-$B$16)))</f>
        <v>1</v>
      </c>
      <c r="O69" s="2">
        <f t="shared" ref="O69:O74" si="47">IF(S4-G4&gt;$B$15,1,IF(S4-G4&lt;=$B$16,0,(S4-G4-$B$16)/($B$15-$B$16)))</f>
        <v>0</v>
      </c>
      <c r="Q69" t="s">
        <v>69</v>
      </c>
      <c r="R69" s="3">
        <f>F75-M75</f>
        <v>0.79999999999999993</v>
      </c>
    </row>
    <row r="70" spans="2:18" x14ac:dyDescent="0.25">
      <c r="E70" s="2">
        <f t="shared" si="40"/>
        <v>0</v>
      </c>
      <c r="F70" s="2">
        <f t="shared" si="41"/>
        <v>1</v>
      </c>
      <c r="G70" s="2">
        <f t="shared" si="42"/>
        <v>1</v>
      </c>
      <c r="H70" s="2">
        <f t="shared" si="43"/>
        <v>1</v>
      </c>
      <c r="K70" s="7"/>
      <c r="L70" s="2">
        <f t="shared" si="44"/>
        <v>1</v>
      </c>
      <c r="M70" s="2">
        <f t="shared" si="45"/>
        <v>0</v>
      </c>
      <c r="N70" s="2">
        <f t="shared" si="46"/>
        <v>0</v>
      </c>
      <c r="O70" s="2">
        <f t="shared" si="47"/>
        <v>0</v>
      </c>
      <c r="Q70" t="s">
        <v>70</v>
      </c>
      <c r="R70">
        <f>G75-N75</f>
        <v>0.36999999999999994</v>
      </c>
    </row>
    <row r="71" spans="2:18" x14ac:dyDescent="0.25">
      <c r="E71" s="2">
        <f t="shared" si="40"/>
        <v>0</v>
      </c>
      <c r="F71" s="2">
        <f t="shared" si="41"/>
        <v>0</v>
      </c>
      <c r="G71" s="2">
        <f t="shared" si="42"/>
        <v>0</v>
      </c>
      <c r="H71" s="2">
        <f t="shared" si="43"/>
        <v>0</v>
      </c>
      <c r="K71" s="7"/>
      <c r="L71" s="2">
        <f t="shared" si="44"/>
        <v>1</v>
      </c>
      <c r="M71" s="2">
        <f t="shared" si="45"/>
        <v>1</v>
      </c>
      <c r="N71" s="2">
        <f t="shared" si="46"/>
        <v>1</v>
      </c>
      <c r="O71" s="2">
        <f t="shared" si="47"/>
        <v>1</v>
      </c>
      <c r="Q71" t="s">
        <v>71</v>
      </c>
      <c r="R71">
        <f>H75-O75</f>
        <v>0.48</v>
      </c>
    </row>
    <row r="72" spans="2:18" x14ac:dyDescent="0.25">
      <c r="E72" s="2">
        <f t="shared" si="40"/>
        <v>0</v>
      </c>
      <c r="F72" s="2">
        <f t="shared" si="41"/>
        <v>0</v>
      </c>
      <c r="G72" s="2">
        <f t="shared" si="42"/>
        <v>1</v>
      </c>
      <c r="H72" s="2">
        <f t="shared" si="43"/>
        <v>1</v>
      </c>
      <c r="L72" s="2">
        <f t="shared" si="44"/>
        <v>1</v>
      </c>
      <c r="M72" s="2">
        <f t="shared" si="45"/>
        <v>1</v>
      </c>
      <c r="N72" s="2">
        <f t="shared" si="46"/>
        <v>0</v>
      </c>
      <c r="O72" s="2">
        <f t="shared" si="47"/>
        <v>0</v>
      </c>
    </row>
    <row r="73" spans="2:18" x14ac:dyDescent="0.25">
      <c r="E73" s="2">
        <f t="shared" si="40"/>
        <v>0</v>
      </c>
      <c r="F73" s="2">
        <f t="shared" si="41"/>
        <v>0</v>
      </c>
      <c r="G73" s="2">
        <f t="shared" si="42"/>
        <v>1</v>
      </c>
      <c r="H73" s="2">
        <f t="shared" si="43"/>
        <v>1</v>
      </c>
      <c r="L73" s="2">
        <f t="shared" si="44"/>
        <v>1</v>
      </c>
      <c r="M73" s="2">
        <f t="shared" si="45"/>
        <v>1</v>
      </c>
      <c r="N73" s="2">
        <f t="shared" si="46"/>
        <v>0</v>
      </c>
      <c r="O73" s="2">
        <f t="shared" si="47"/>
        <v>0</v>
      </c>
    </row>
    <row r="74" spans="2:18" x14ac:dyDescent="0.25">
      <c r="E74" s="2">
        <f t="shared" si="40"/>
        <v>0</v>
      </c>
      <c r="F74" s="2">
        <f t="shared" si="41"/>
        <v>0</v>
      </c>
      <c r="G74" s="2">
        <f t="shared" si="42"/>
        <v>0</v>
      </c>
      <c r="H74" s="2">
        <f t="shared" si="43"/>
        <v>0</v>
      </c>
      <c r="L74" s="2">
        <f t="shared" si="44"/>
        <v>1</v>
      </c>
      <c r="M74" s="2">
        <f t="shared" si="45"/>
        <v>1</v>
      </c>
      <c r="N74" s="2">
        <f t="shared" si="46"/>
        <v>1</v>
      </c>
      <c r="O74" s="2">
        <f t="shared" si="47"/>
        <v>1</v>
      </c>
    </row>
    <row r="75" spans="2:18" x14ac:dyDescent="0.25">
      <c r="D75" t="s">
        <v>83</v>
      </c>
      <c r="E75" s="2">
        <f>SUMPRODUCT(E68:E74,L3:L9)</f>
        <v>0.4</v>
      </c>
      <c r="F75" s="2">
        <f>SUMPRODUCT(F68:F74,M3:M9)</f>
        <v>0.89999999999999991</v>
      </c>
      <c r="G75" s="2">
        <f>SUMPRODUCT(G68:G74,N3:N9)</f>
        <v>0.67999999999999994</v>
      </c>
      <c r="H75" s="2">
        <f>SUMPRODUCT(H68:H74,O3:O9)</f>
        <v>0.74</v>
      </c>
      <c r="K75" t="s">
        <v>83</v>
      </c>
      <c r="L75" s="2">
        <f>SUMPRODUCT(L68:L74,L3:L9)</f>
        <v>0.6</v>
      </c>
      <c r="M75" s="2">
        <f>SUMPRODUCT(M68:M74,M3:M9)</f>
        <v>0.1</v>
      </c>
      <c r="N75" s="2">
        <f>SUMPRODUCT(N68:N74,N3:N9)</f>
        <v>0.31</v>
      </c>
      <c r="O75" s="2">
        <f>SUMPRODUCT(O68:O74,O3:O9)</f>
        <v>0.26</v>
      </c>
    </row>
    <row r="79" spans="2:18" x14ac:dyDescent="0.25">
      <c r="B79" t="s">
        <v>92</v>
      </c>
      <c r="E79" s="8" t="s">
        <v>68</v>
      </c>
      <c r="F79" s="8" t="s">
        <v>69</v>
      </c>
      <c r="G79" s="8" t="s">
        <v>70</v>
      </c>
      <c r="H79" s="8" t="s">
        <v>71</v>
      </c>
      <c r="L79" s="8" t="s">
        <v>68</v>
      </c>
      <c r="M79" s="8" t="s">
        <v>69</v>
      </c>
      <c r="N79" s="8" t="s">
        <v>70</v>
      </c>
      <c r="O79" s="8" t="s">
        <v>71</v>
      </c>
      <c r="R79" s="8" t="s">
        <v>83</v>
      </c>
    </row>
    <row r="80" spans="2:18" x14ac:dyDescent="0.25">
      <c r="C80" t="s">
        <v>85</v>
      </c>
      <c r="E80" s="2">
        <f>IF(H3-P3&gt;$B$15,1,IF(H3-P3&lt;=$B$16,0,(H3-P3-$B$16)/((B$15-$B$16))))</f>
        <v>0</v>
      </c>
      <c r="F80" s="2">
        <f>IF(H3-Q3&gt;$B$15,1,IF(H3-Q3&lt;=$B$16,0,(H3-Q3-$B$16)/((C$15-$B$16))))</f>
        <v>0</v>
      </c>
      <c r="G80" s="2">
        <f>IF(H3-R3&gt;$B$15,1,IF(H3-R3&lt;=$B$16,0,(H3-R3-$B$16)/((D$15-$B$16))))</f>
        <v>0</v>
      </c>
      <c r="H80" s="2">
        <f>IF(H3-S3&gt;$B$15,1,IF(H3-S3&lt;=$B$16,0,(H3-S3-$B$16)/((E$15-$B$16))))</f>
        <v>0</v>
      </c>
      <c r="J80" t="s">
        <v>82</v>
      </c>
      <c r="K80" s="7"/>
      <c r="L80" s="2">
        <f>IF(P3-H3&gt;$B$15,1,IF(P3-H3&lt;=$B$16,0,(P3-H3-$B$16)/($B$15-$B$16)))</f>
        <v>1</v>
      </c>
      <c r="M80" s="2">
        <f>IF(Q3-H3&gt;$B$15,1,IF(Q3-H3&lt;=$B$16,0,(Q3-H3-$B$16)/($B$15-$B$16)))</f>
        <v>1</v>
      </c>
      <c r="N80" s="2">
        <f>IF(R3-H3&gt;$B$15,1,IF(R3-H3&lt;=$B$16,0,(R3-H3-$B$16)/($B$15-$B$16)))</f>
        <v>1</v>
      </c>
      <c r="O80" s="2">
        <f>IF(S3-H3&gt;$B$15,1,IF(S3-H3&lt;=$B$16,0,(S3-H3-$B$16)/($B$15-$B$16)))</f>
        <v>1</v>
      </c>
      <c r="Q80" t="s">
        <v>68</v>
      </c>
      <c r="R80" s="6">
        <f>E87-L87</f>
        <v>0.60000000000000009</v>
      </c>
    </row>
    <row r="81" spans="2:18" x14ac:dyDescent="0.25">
      <c r="E81" s="2">
        <f t="shared" ref="E81:E86" si="48">IF(H4-P4&gt;$B$15,1,IF(H4-P4&lt;=$B$16,0,(H4-P4-$B$16)/((B$15-$B$16))))</f>
        <v>1</v>
      </c>
      <c r="F81" s="2">
        <f t="shared" ref="F81:F86" si="49">IF(H4-Q4&gt;$B$15,1,IF(H4-Q4&lt;=$B$16,0,(H4-Q4-$B$16)/((C$15-$B$16))))</f>
        <v>1</v>
      </c>
      <c r="G81" s="2">
        <f t="shared" ref="G81:G86" si="50">IF(H4-R4&gt;$B$15,1,IF(H4-R4&lt;=$B$16,0,(H4-R4-$B$16)/((D$15-$B$16))))</f>
        <v>1</v>
      </c>
      <c r="H81" s="2">
        <f t="shared" ref="H81:H86" si="51">IF(H4-S4&gt;$B$15,1,IF(H4-S4&lt;=$B$16,0,(H4-S4-$B$16)/((E$15-$B$16))))</f>
        <v>1</v>
      </c>
      <c r="K81" s="7"/>
      <c r="L81" s="2">
        <f t="shared" ref="L81:L86" si="52">IF(P4-H4&gt;$B$15,1,IF(P4-H4&lt;=$B$16,0,(P4-H4-$B$16)/($B$15-$B$16)))</f>
        <v>0</v>
      </c>
      <c r="M81" s="2">
        <f t="shared" ref="M81:M86" si="53">IF(Q4-H4&gt;$B$15,1,IF(Q4-H4&lt;=$B$16,0,(Q4-H4-$B$16)/($B$15-$B$16)))</f>
        <v>0</v>
      </c>
      <c r="N81" s="2">
        <f t="shared" ref="N81:N86" si="54">IF(R4-H4&gt;$B$15,1,IF(R4-H4&lt;=$B$16,0,(R4-H4-$B$16)/($B$15-$B$16)))</f>
        <v>0</v>
      </c>
      <c r="O81" s="2">
        <f t="shared" ref="O81:O86" si="55">IF(S4-H4&gt;$B$15,1,IF(S4-H4&lt;=$B$16,0,(S4-H4-$B$16)/($B$15-$B$16)))</f>
        <v>0</v>
      </c>
      <c r="Q81" t="s">
        <v>69</v>
      </c>
      <c r="R81">
        <f>F87-M87</f>
        <v>0.39999999999999997</v>
      </c>
    </row>
    <row r="82" spans="2:18" x14ac:dyDescent="0.25">
      <c r="E82" s="2">
        <f t="shared" si="48"/>
        <v>0</v>
      </c>
      <c r="F82" s="2">
        <f t="shared" si="49"/>
        <v>1</v>
      </c>
      <c r="G82" s="2">
        <f t="shared" si="50"/>
        <v>1</v>
      </c>
      <c r="H82" s="2">
        <f t="shared" si="51"/>
        <v>1</v>
      </c>
      <c r="K82" s="7"/>
      <c r="L82" s="2">
        <f t="shared" si="52"/>
        <v>0</v>
      </c>
      <c r="M82" s="2">
        <f t="shared" si="53"/>
        <v>0</v>
      </c>
      <c r="N82" s="2">
        <f t="shared" si="54"/>
        <v>0</v>
      </c>
      <c r="O82" s="2">
        <f t="shared" si="55"/>
        <v>0</v>
      </c>
      <c r="Q82" t="s">
        <v>70</v>
      </c>
      <c r="R82" s="3">
        <f>G87-N87</f>
        <v>0.99</v>
      </c>
    </row>
    <row r="83" spans="2:18" x14ac:dyDescent="0.25">
      <c r="E83" s="2">
        <f t="shared" si="48"/>
        <v>1</v>
      </c>
      <c r="F83" s="2">
        <f t="shared" si="49"/>
        <v>1</v>
      </c>
      <c r="G83" s="2">
        <f t="shared" si="50"/>
        <v>0</v>
      </c>
      <c r="H83" s="2">
        <f t="shared" si="51"/>
        <v>0</v>
      </c>
      <c r="K83" s="7"/>
      <c r="L83" s="2">
        <f t="shared" si="52"/>
        <v>0</v>
      </c>
      <c r="M83" s="2">
        <f t="shared" si="53"/>
        <v>0</v>
      </c>
      <c r="N83" s="2">
        <f t="shared" si="54"/>
        <v>1</v>
      </c>
      <c r="O83" s="2">
        <f t="shared" si="55"/>
        <v>1</v>
      </c>
      <c r="Q83" t="s">
        <v>71</v>
      </c>
      <c r="R83">
        <f>H87-O87</f>
        <v>0.7400000000000001</v>
      </c>
    </row>
    <row r="84" spans="2:18" x14ac:dyDescent="0.25">
      <c r="E84" s="2">
        <f t="shared" si="48"/>
        <v>0</v>
      </c>
      <c r="F84" s="2">
        <f t="shared" si="49"/>
        <v>0</v>
      </c>
      <c r="G84" s="2">
        <f t="shared" si="50"/>
        <v>1</v>
      </c>
      <c r="H84" s="2">
        <f t="shared" si="51"/>
        <v>1</v>
      </c>
      <c r="L84" s="2">
        <f t="shared" si="52"/>
        <v>1</v>
      </c>
      <c r="M84" s="2">
        <f t="shared" si="53"/>
        <v>1</v>
      </c>
      <c r="N84" s="2">
        <f t="shared" si="54"/>
        <v>0</v>
      </c>
      <c r="O84" s="2">
        <f t="shared" si="55"/>
        <v>0</v>
      </c>
    </row>
    <row r="85" spans="2:18" x14ac:dyDescent="0.25">
      <c r="E85" s="2">
        <f t="shared" si="48"/>
        <v>0</v>
      </c>
      <c r="F85" s="2">
        <f t="shared" si="49"/>
        <v>0</v>
      </c>
      <c r="G85" s="2">
        <f t="shared" si="50"/>
        <v>1</v>
      </c>
      <c r="H85" s="2">
        <f t="shared" si="51"/>
        <v>1</v>
      </c>
      <c r="L85" s="2">
        <f t="shared" si="52"/>
        <v>1</v>
      </c>
      <c r="M85" s="2">
        <f t="shared" si="53"/>
        <v>1</v>
      </c>
      <c r="N85" s="2">
        <f t="shared" si="54"/>
        <v>0</v>
      </c>
      <c r="O85" s="2">
        <f t="shared" si="55"/>
        <v>0</v>
      </c>
    </row>
    <row r="86" spans="2:18" x14ac:dyDescent="0.25">
      <c r="E86" s="2">
        <f t="shared" si="48"/>
        <v>0</v>
      </c>
      <c r="F86" s="2">
        <f t="shared" si="49"/>
        <v>0</v>
      </c>
      <c r="G86" s="2">
        <f t="shared" si="50"/>
        <v>1</v>
      </c>
      <c r="H86" s="2">
        <f t="shared" si="51"/>
        <v>1</v>
      </c>
      <c r="L86" s="2">
        <f t="shared" si="52"/>
        <v>1</v>
      </c>
      <c r="M86" s="2">
        <f t="shared" si="53"/>
        <v>1</v>
      </c>
      <c r="N86" s="2">
        <f t="shared" si="54"/>
        <v>0</v>
      </c>
      <c r="O86" s="2">
        <f t="shared" si="55"/>
        <v>0</v>
      </c>
    </row>
    <row r="87" spans="2:18" x14ac:dyDescent="0.25">
      <c r="D87" t="s">
        <v>83</v>
      </c>
      <c r="E87" s="2">
        <f>SUMPRODUCT(E80:E86,L3:L9)</f>
        <v>0.8</v>
      </c>
      <c r="F87" s="2">
        <f>SUMPRODUCT(F80:F86,M3:M9)</f>
        <v>0.7</v>
      </c>
      <c r="G87" s="2">
        <f>SUMPRODUCT(G80:G86,N3:N9)</f>
        <v>0.99</v>
      </c>
      <c r="H87" s="2">
        <f>SUMPRODUCT(H80:H86,O3:O9)</f>
        <v>0.87000000000000011</v>
      </c>
      <c r="K87" t="s">
        <v>83</v>
      </c>
      <c r="L87" s="2">
        <f>SUMPRODUCT(L80:L86,L3:L9)</f>
        <v>0.2</v>
      </c>
      <c r="M87" s="2">
        <f>SUMPRODUCT(M80:M86,M3:M9)</f>
        <v>0.3</v>
      </c>
      <c r="N87" s="2">
        <f>SUMPRODUCT(N80:N86,N3:N9)</f>
        <v>0</v>
      </c>
      <c r="O87" s="2">
        <f>SUMPRODUCT(O80:O86,O3:O9)</f>
        <v>0.13</v>
      </c>
    </row>
    <row r="90" spans="2:18" x14ac:dyDescent="0.25">
      <c r="B90" t="s">
        <v>93</v>
      </c>
      <c r="E90" s="8" t="s">
        <v>68</v>
      </c>
      <c r="F90" s="8" t="s">
        <v>69</v>
      </c>
      <c r="G90" s="8" t="s">
        <v>70</v>
      </c>
      <c r="H90" s="8" t="s">
        <v>71</v>
      </c>
      <c r="L90" s="8" t="s">
        <v>68</v>
      </c>
      <c r="M90" s="8" t="s">
        <v>69</v>
      </c>
      <c r="N90" s="8" t="s">
        <v>70</v>
      </c>
      <c r="O90" s="8" t="s">
        <v>71</v>
      </c>
      <c r="R90" s="8" t="s">
        <v>83</v>
      </c>
    </row>
    <row r="91" spans="2:18" x14ac:dyDescent="0.25">
      <c r="C91" t="s">
        <v>85</v>
      </c>
      <c r="E91" s="2">
        <f>IF(I3-P3&gt;$B$15,1,IF(I3-P3&lt;=$B$16,0,(I3-P3-$B$16)/((B$15-$B$16))))</f>
        <v>0</v>
      </c>
      <c r="F91" s="2">
        <f>IF(I3-Q3&gt;$B$15,1,IF(I3-Q3&lt;=$B$16,0,(I3-Q3-$B$16)/((C$15-$B$16))))</f>
        <v>1</v>
      </c>
      <c r="G91" s="2">
        <f>IF(I3-R3&gt;$B$15,1,IF(I3-R3&lt;=$B$16,0,(I3-R3-$B$16)/((D$15-$B$16))))</f>
        <v>0</v>
      </c>
      <c r="H91" s="2">
        <f>IF(I3-S3&gt;$B$15,1,IF(I3-S3&lt;=$B$16,0,(I3-S3-$B$16)/((E$15-$B$16))))</f>
        <v>1</v>
      </c>
      <c r="J91" t="s">
        <v>82</v>
      </c>
      <c r="K91" s="7"/>
      <c r="L91" s="2">
        <f>IF(P3-I3&gt;$B$15,1,IF(P3-I3&lt;=$B$16,0,(P3-I3-$B$16)/($B$15-$B$16)))</f>
        <v>0</v>
      </c>
      <c r="M91" s="2">
        <f>IF(Q3-I3&gt;$B$15,1,IF(Q3-I3&lt;=$B$16,0,(Q3-I3-$B$16)/($B$15-$B$16)))</f>
        <v>0</v>
      </c>
      <c r="N91" s="2">
        <f>IF(R3-I3&gt;$B$15,1,IF(R3-I3&lt;=$B$16,0,(R3-I3-$B$16)/($B$15-$B$16)))</f>
        <v>1</v>
      </c>
      <c r="O91" s="2">
        <f>IF(S3-I3&gt;$B$15,1,IF(S3-I3&lt;=$B$16,0,(S3-I3-$B$16)/($B$15-$B$16)))</f>
        <v>0</v>
      </c>
      <c r="Q91" t="s">
        <v>68</v>
      </c>
      <c r="R91" s="6">
        <f>E98-L98</f>
        <v>0.39999999999999997</v>
      </c>
    </row>
    <row r="92" spans="2:18" x14ac:dyDescent="0.25">
      <c r="E92" s="2">
        <f>IF(I4-P4&gt;$B$15,1,IF(I4-P4&lt;=$B$16,0,(I4-P4-$B$16)/((B$15-$B$16))))</f>
        <v>0</v>
      </c>
      <c r="F92" s="2">
        <f t="shared" ref="F92:F97" si="56">IF(I4-Q4&gt;$B$15,1,IF(I4-Q4&lt;=$B$16,0,(I4-Q4-$B$16)/((C$15-$B$16))))</f>
        <v>0</v>
      </c>
      <c r="G92" s="2">
        <f t="shared" ref="G92:G97" si="57">IF(I4-R4&gt;$B$15,1,IF(I4-R4&lt;=$B$16,0,(I4-R4-$B$16)/((D$15-$B$16))))</f>
        <v>0</v>
      </c>
      <c r="H92" s="2">
        <f t="shared" ref="H92:H97" si="58">IF(I4-S4&gt;$B$15,1,IF(I4-S4&lt;=$B$16,0,(I4-S4-$B$16)/((E$15-$B$16))))</f>
        <v>0</v>
      </c>
      <c r="K92" s="7"/>
      <c r="L92" s="2">
        <f t="shared" ref="L92:L97" si="59">IF(P4-I4&gt;$B$15,1,IF(P4-I4&lt;=$B$16,0,(P4-I4-$B$16)/($B$15-$B$16)))</f>
        <v>1</v>
      </c>
      <c r="M92" s="2">
        <f t="shared" ref="M92:M97" si="60">IF(Q4-I4&gt;$B$15,1,IF(Q4-I4&lt;=$B$16,0,(Q4-I4-$B$16)/($B$15-$B$16)))</f>
        <v>0</v>
      </c>
      <c r="N92" s="2">
        <f t="shared" ref="N92:N97" si="61">IF(R4-I4&gt;$B$15,1,IF(R4-I4&lt;=$B$16,0,(R4-I4-$B$16)/($B$15-$B$16)))</f>
        <v>1</v>
      </c>
      <c r="O92" s="2">
        <f t="shared" ref="O92:O97" si="62">IF(S4-I4&gt;$B$15,1,IF(S4-I4&lt;=$B$16,0,(S4-I4-$B$16)/($B$15-$B$16)))</f>
        <v>0</v>
      </c>
      <c r="Q92" t="s">
        <v>69</v>
      </c>
      <c r="R92" s="6">
        <f>F98-M98</f>
        <v>0.7</v>
      </c>
    </row>
    <row r="93" spans="2:18" x14ac:dyDescent="0.25">
      <c r="E93" s="2">
        <f>IF(I5-P5&gt;$B$15,1,IF(H5-P5&lt;=$B$16,0,(I5-P5-$B$16)/((B$15-$B$16))))</f>
        <v>0</v>
      </c>
      <c r="F93" s="2">
        <f t="shared" si="56"/>
        <v>1</v>
      </c>
      <c r="G93" s="2">
        <f t="shared" si="57"/>
        <v>1</v>
      </c>
      <c r="H93" s="2">
        <f t="shared" si="58"/>
        <v>1</v>
      </c>
      <c r="K93" s="7"/>
      <c r="L93" s="2">
        <f t="shared" si="59"/>
        <v>1</v>
      </c>
      <c r="M93" s="2">
        <f t="shared" si="60"/>
        <v>0</v>
      </c>
      <c r="N93" s="2">
        <f t="shared" si="61"/>
        <v>0</v>
      </c>
      <c r="O93" s="2">
        <f t="shared" si="62"/>
        <v>0</v>
      </c>
      <c r="Q93" t="s">
        <v>70</v>
      </c>
      <c r="R93" s="6">
        <f>G98-N98</f>
        <v>0.30179999999999974</v>
      </c>
    </row>
    <row r="94" spans="2:18" x14ac:dyDescent="0.25">
      <c r="E94" s="2">
        <f>IF(I6-P6&gt;$B$15,1,IF(H6-P6&lt;=$B$16,0,(I6-P6-$B$16)/((B$15-$B$16))))</f>
        <v>1</v>
      </c>
      <c r="F94" s="2">
        <f t="shared" si="56"/>
        <v>1</v>
      </c>
      <c r="G94" s="2">
        <f t="shared" si="57"/>
        <v>1</v>
      </c>
      <c r="H94" s="2">
        <f t="shared" si="58"/>
        <v>0</v>
      </c>
      <c r="K94" s="7"/>
      <c r="L94" s="2">
        <f t="shared" si="59"/>
        <v>0</v>
      </c>
      <c r="M94" s="2">
        <f t="shared" si="60"/>
        <v>0</v>
      </c>
      <c r="N94" s="2">
        <f t="shared" si="61"/>
        <v>0</v>
      </c>
      <c r="O94" s="2">
        <f t="shared" si="62"/>
        <v>1</v>
      </c>
      <c r="Q94" t="s">
        <v>71</v>
      </c>
      <c r="R94" s="3">
        <f>H98-O98</f>
        <v>0.87000000000000011</v>
      </c>
    </row>
    <row r="95" spans="2:18" x14ac:dyDescent="0.25">
      <c r="E95" s="2">
        <f>IF(I7-P7&gt;$B$15,1,IF(H7-P7&lt;=$B$16,0,(I7-P7-$B$16)/((B$15-$B$16))))</f>
        <v>0</v>
      </c>
      <c r="F95" s="2">
        <f t="shared" si="56"/>
        <v>0</v>
      </c>
      <c r="G95" s="2">
        <f t="shared" si="57"/>
        <v>1</v>
      </c>
      <c r="H95" s="2">
        <f t="shared" si="58"/>
        <v>1</v>
      </c>
      <c r="L95" s="2">
        <f t="shared" si="59"/>
        <v>1</v>
      </c>
      <c r="M95" s="2">
        <f t="shared" si="60"/>
        <v>1</v>
      </c>
      <c r="N95" s="2">
        <f t="shared" si="61"/>
        <v>0</v>
      </c>
      <c r="O95" s="2">
        <f t="shared" si="62"/>
        <v>0</v>
      </c>
    </row>
    <row r="96" spans="2:18" x14ac:dyDescent="0.25">
      <c r="E96" s="2">
        <f>IF(I8-P8&gt;$B$15,1,IF(H8-P8&lt;=$B$16,0,(I8-P8-$B$16)/((B$15-$B$16))))</f>
        <v>0</v>
      </c>
      <c r="F96" s="2">
        <f t="shared" si="56"/>
        <v>0</v>
      </c>
      <c r="G96" s="2">
        <f t="shared" si="57"/>
        <v>1</v>
      </c>
      <c r="H96" s="2">
        <f t="shared" si="58"/>
        <v>1</v>
      </c>
      <c r="L96" s="2">
        <f t="shared" si="59"/>
        <v>1</v>
      </c>
      <c r="M96" s="2">
        <f t="shared" si="60"/>
        <v>1</v>
      </c>
      <c r="N96" s="2">
        <f t="shared" si="61"/>
        <v>0</v>
      </c>
      <c r="O96" s="2">
        <f t="shared" si="62"/>
        <v>0</v>
      </c>
    </row>
    <row r="97" spans="2:18" x14ac:dyDescent="0.25">
      <c r="E97" s="2">
        <f>IF(I9-P9&gt;$B$15,1,IF(H9-P9&lt;=$B$16,0,(I9-P9-$B$16)/((B$15-$B$16))))</f>
        <v>0</v>
      </c>
      <c r="F97" s="2">
        <f t="shared" si="56"/>
        <v>0</v>
      </c>
      <c r="G97" s="2">
        <f t="shared" si="57"/>
        <v>-1.2200000000000006</v>
      </c>
      <c r="H97" s="2">
        <f t="shared" si="58"/>
        <v>1</v>
      </c>
      <c r="L97" s="2">
        <f t="shared" si="59"/>
        <v>1</v>
      </c>
      <c r="M97" s="2">
        <f t="shared" si="60"/>
        <v>1</v>
      </c>
      <c r="N97" s="2">
        <f t="shared" si="61"/>
        <v>0</v>
      </c>
      <c r="O97" s="2">
        <f t="shared" si="62"/>
        <v>0</v>
      </c>
    </row>
    <row r="98" spans="2:18" x14ac:dyDescent="0.25">
      <c r="D98" t="s">
        <v>83</v>
      </c>
      <c r="E98" s="2">
        <f>SUMPRODUCT(E91:E97,L3:L9)</f>
        <v>0.6</v>
      </c>
      <c r="F98" s="2">
        <f>SUMPRODUCT(F91:F97,M3:M9)</f>
        <v>0.7</v>
      </c>
      <c r="G98" s="2">
        <f>SUMPRODUCT(G91:G97,N3:N9)</f>
        <v>0.30179999999999974</v>
      </c>
      <c r="H98" s="2">
        <f>SUMPRODUCT(H91:H97,O3:O9)</f>
        <v>0.87000000000000011</v>
      </c>
      <c r="K98" t="s">
        <v>83</v>
      </c>
      <c r="L98" s="2">
        <f>SUMPRODUCT(L91:L97,L3:L9)</f>
        <v>0.2</v>
      </c>
      <c r="M98" s="2">
        <f>SUMPRODUCT(M91:M97,M3:M9)</f>
        <v>0</v>
      </c>
      <c r="N98" s="2">
        <f>SUMPRODUCT(N91:N97,N3:N9)</f>
        <v>0</v>
      </c>
      <c r="O98" s="2">
        <f>SUMPRODUCT(O91:O97,O3:O9)</f>
        <v>0</v>
      </c>
    </row>
    <row r="101" spans="2:18" x14ac:dyDescent="0.25">
      <c r="B101" t="s">
        <v>94</v>
      </c>
      <c r="E101" s="8" t="s">
        <v>68</v>
      </c>
      <c r="F101" s="8" t="s">
        <v>69</v>
      </c>
      <c r="G101" s="8" t="s">
        <v>70</v>
      </c>
      <c r="H101" s="8" t="s">
        <v>71</v>
      </c>
      <c r="L101" s="8" t="s">
        <v>68</v>
      </c>
      <c r="M101" s="8" t="s">
        <v>69</v>
      </c>
      <c r="N101" s="8" t="s">
        <v>70</v>
      </c>
      <c r="O101" s="8" t="s">
        <v>71</v>
      </c>
      <c r="R101" s="8" t="s">
        <v>83</v>
      </c>
    </row>
    <row r="102" spans="2:18" x14ac:dyDescent="0.25">
      <c r="C102" t="s">
        <v>85</v>
      </c>
      <c r="E102" s="2">
        <f>IF($J$3-P3&gt;$B$15,1,IF($J$3-P3&lt;=$B$16,0,($J$3-P3-$B$16)/((B$15-$B$16))))</f>
        <v>1</v>
      </c>
      <c r="F102" s="2">
        <f>IF(J3-Q3&gt;$B$15,1,IF(J3-Q3&lt;=$B$16,0,(J3-Q3-$B$16)/((C$15-$B$16))))</f>
        <v>1</v>
      </c>
      <c r="G102" s="2">
        <f>IF(J3-R3&gt;$B$15,1,IF(J3-R3&lt;=$B$16,0,(J3-R3-$B$16)/((D$15-$B$16))))</f>
        <v>0</v>
      </c>
      <c r="H102" s="2">
        <f>IF(J3-S3&gt;$B$15,1,IF(J3-S3&lt;=$B$16,0,(J3-S3-$B$16)/((E$15-$B$16))))</f>
        <v>1</v>
      </c>
      <c r="J102" t="s">
        <v>82</v>
      </c>
      <c r="K102" s="7"/>
      <c r="L102" s="2">
        <f>IF(P3-$J$3&gt;$B$15,1,IF(P3-$J$3&lt;=$B$16,0,(P3-$J$3-$B$16)/($B$15-$B$16)))</f>
        <v>0</v>
      </c>
      <c r="M102" s="2">
        <f>IF(Q3-J3&gt;$B$15,1,IF(Q3-J3&lt;=$B$16,0,(Q3-J3-$B$16)/($B$15-$B$16)))</f>
        <v>0</v>
      </c>
      <c r="N102" s="2">
        <f>IF(R3-J3&gt;$B$15,1,IF(R3-J3&lt;=$B$16,0,(R3-J3-$B$16)/($B$15-$B$16)))</f>
        <v>1</v>
      </c>
      <c r="O102" s="2">
        <f>IF(S3-J3&gt;$B$15,1,IF(S3-J3&lt;=$B$16,0,(S3-J3-$B$16)/($B$15-$B$16)))</f>
        <v>0</v>
      </c>
      <c r="Q102" t="s">
        <v>68</v>
      </c>
      <c r="R102" s="6">
        <f>E109-L109</f>
        <v>0.60000000000000009</v>
      </c>
    </row>
    <row r="103" spans="2:18" x14ac:dyDescent="0.25">
      <c r="E103" s="2">
        <f t="shared" ref="E103:E108" si="63">IF(J4-P4&gt;$B$15,1,IF(J4-P4&lt;=$B$16,0,(J4-P4-$B$16)/((B$15-$B$16))))</f>
        <v>0</v>
      </c>
      <c r="F103" s="2">
        <f t="shared" ref="F103:F108" si="64">IF(J4-Q4&gt;$B$15,1,IF(J4-Q4&lt;=$B$16,0,(J4-Q4-$B$16)/((C$15-$B$16))))</f>
        <v>0</v>
      </c>
      <c r="G103" s="2">
        <f t="shared" ref="G103:G108" si="65">IF(J4-R4&gt;$B$15,1,IF(J4-R4&lt;=$B$16,0,(J4-R4-$B$16)/((D$15-$B$16))))</f>
        <v>0</v>
      </c>
      <c r="H103" s="2">
        <f t="shared" ref="H103:H108" si="66">IF(J4-S4&gt;$B$15,1,IF(J4-S4&lt;=$B$16,0,(J4-S4-$B$16)/((E$15-$B$16))))</f>
        <v>0</v>
      </c>
      <c r="K103" s="7"/>
      <c r="L103" s="2">
        <f t="shared" ref="L103:L108" si="67">IF(P4-J4&gt;$B$15,1,IF(P4-J4&lt;=$B$16,0,(P4-J4-$B$16)/($B$15-$B$16)))</f>
        <v>1</v>
      </c>
      <c r="M103" s="2">
        <f t="shared" ref="M103:M108" si="68">IF(Q4-J4&gt;$B$15,1,IF(Q4-J4&lt;=$B$16,0,(Q4-J4-$B$16)/($B$15-$B$16)))</f>
        <v>0</v>
      </c>
      <c r="N103" s="2">
        <f t="shared" ref="N103:N108" si="69">IF(R4-J4&gt;$B$15,1,IF(R4-J4&lt;=$B$16,0,(R4-J4-$B$16)/($B$15-$B$16)))</f>
        <v>1</v>
      </c>
      <c r="O103" s="2">
        <f t="shared" ref="O103:O108" si="70">IF(S4-J4&gt;$B$15,1,IF(S4-J4&lt;=$B$16,0,(S4-J4-$B$16)/($B$15-$B$16)))</f>
        <v>0</v>
      </c>
      <c r="Q103" t="s">
        <v>69</v>
      </c>
      <c r="R103" s="3">
        <f>F109-M109</f>
        <v>0.7</v>
      </c>
    </row>
    <row r="104" spans="2:18" x14ac:dyDescent="0.25">
      <c r="E104" s="2">
        <f t="shared" si="63"/>
        <v>0</v>
      </c>
      <c r="F104" s="2">
        <f t="shared" si="64"/>
        <v>1</v>
      </c>
      <c r="G104" s="2">
        <f t="shared" si="65"/>
        <v>1</v>
      </c>
      <c r="H104" s="2">
        <f t="shared" si="66"/>
        <v>1</v>
      </c>
      <c r="K104" s="7"/>
      <c r="L104" s="2">
        <f t="shared" si="67"/>
        <v>0.77666666666666606</v>
      </c>
      <c r="M104" s="2">
        <f t="shared" si="68"/>
        <v>0</v>
      </c>
      <c r="N104" s="2">
        <f t="shared" si="69"/>
        <v>0</v>
      </c>
      <c r="O104" s="2">
        <f t="shared" si="70"/>
        <v>0</v>
      </c>
      <c r="Q104" t="s">
        <v>70</v>
      </c>
      <c r="R104" s="6">
        <f>G109-N109</f>
        <v>0.36999999999999994</v>
      </c>
    </row>
    <row r="105" spans="2:18" x14ac:dyDescent="0.25">
      <c r="E105" s="2">
        <f t="shared" si="63"/>
        <v>1</v>
      </c>
      <c r="F105" s="2">
        <f t="shared" si="64"/>
        <v>1</v>
      </c>
      <c r="G105" s="2">
        <f t="shared" si="65"/>
        <v>0</v>
      </c>
      <c r="H105" s="2">
        <f t="shared" si="66"/>
        <v>0</v>
      </c>
      <c r="K105" s="7"/>
      <c r="L105" s="2">
        <f t="shared" si="67"/>
        <v>0</v>
      </c>
      <c r="M105" s="2">
        <f t="shared" si="68"/>
        <v>0</v>
      </c>
      <c r="N105" s="2">
        <f t="shared" si="69"/>
        <v>1</v>
      </c>
      <c r="O105" s="2">
        <f t="shared" si="70"/>
        <v>1</v>
      </c>
      <c r="Q105" t="s">
        <v>71</v>
      </c>
      <c r="R105" s="6">
        <f>H109-O109</f>
        <v>0.35000000000000009</v>
      </c>
    </row>
    <row r="106" spans="2:18" x14ac:dyDescent="0.25">
      <c r="E106" s="2">
        <f t="shared" si="63"/>
        <v>0.16333333333333164</v>
      </c>
      <c r="F106" s="2">
        <f t="shared" si="64"/>
        <v>-0.24499999999999744</v>
      </c>
      <c r="G106" s="2">
        <f t="shared" si="65"/>
        <v>1</v>
      </c>
      <c r="H106" s="2">
        <f t="shared" si="66"/>
        <v>1</v>
      </c>
      <c r="L106" s="2">
        <f t="shared" si="67"/>
        <v>0</v>
      </c>
      <c r="M106" s="2">
        <f t="shared" si="68"/>
        <v>0</v>
      </c>
      <c r="N106" s="2">
        <f t="shared" si="69"/>
        <v>0</v>
      </c>
      <c r="O106" s="2">
        <f t="shared" si="70"/>
        <v>0</v>
      </c>
    </row>
    <row r="107" spans="2:18" x14ac:dyDescent="0.25">
      <c r="E107" s="2">
        <f t="shared" si="63"/>
        <v>0</v>
      </c>
      <c r="F107" s="2">
        <f t="shared" si="64"/>
        <v>0</v>
      </c>
      <c r="G107" s="2">
        <f t="shared" si="65"/>
        <v>1</v>
      </c>
      <c r="H107" s="2">
        <f t="shared" si="66"/>
        <v>1</v>
      </c>
      <c r="L107" s="2">
        <f t="shared" si="67"/>
        <v>1</v>
      </c>
      <c r="M107" s="2">
        <f t="shared" si="68"/>
        <v>1</v>
      </c>
      <c r="N107" s="2">
        <f t="shared" si="69"/>
        <v>0</v>
      </c>
      <c r="O107" s="2">
        <f t="shared" si="70"/>
        <v>0</v>
      </c>
    </row>
    <row r="108" spans="2:18" x14ac:dyDescent="0.25">
      <c r="E108" s="2">
        <f t="shared" si="63"/>
        <v>0</v>
      </c>
      <c r="F108" s="2">
        <f t="shared" si="64"/>
        <v>0</v>
      </c>
      <c r="G108" s="2">
        <f t="shared" si="65"/>
        <v>0</v>
      </c>
      <c r="H108" s="2">
        <f t="shared" si="66"/>
        <v>0</v>
      </c>
      <c r="L108" s="2">
        <f t="shared" si="67"/>
        <v>1</v>
      </c>
      <c r="M108" s="2">
        <f t="shared" si="68"/>
        <v>1</v>
      </c>
      <c r="N108" s="2">
        <f t="shared" si="69"/>
        <v>1</v>
      </c>
      <c r="O108" s="2">
        <f t="shared" si="70"/>
        <v>1</v>
      </c>
    </row>
    <row r="109" spans="2:18" x14ac:dyDescent="0.25">
      <c r="D109" t="s">
        <v>83</v>
      </c>
      <c r="E109" s="2">
        <f>SUMPRODUCT(E102:E108,L3:L9)</f>
        <v>0.8</v>
      </c>
      <c r="F109" s="2">
        <f>SUMPRODUCT(F102:F108,M3:M9)</f>
        <v>0.7</v>
      </c>
      <c r="G109" s="2">
        <f>SUMPRODUCT(G102:G108,N3:N9)</f>
        <v>0.67999999999999994</v>
      </c>
      <c r="H109" s="2">
        <f>SUMPRODUCT(H102:H108,O3:O9)</f>
        <v>0.6100000000000001</v>
      </c>
      <c r="K109" t="s">
        <v>83</v>
      </c>
      <c r="L109" s="2">
        <f>SUMPRODUCT(L102:L108,L3:L9)</f>
        <v>0.2</v>
      </c>
      <c r="M109" s="2">
        <f>SUMPRODUCT(M102:M108,M3:M9)</f>
        <v>0</v>
      </c>
      <c r="N109" s="2">
        <f>SUMPRODUCT(N102:N108,N3:N9)</f>
        <v>0.31</v>
      </c>
      <c r="O109" s="2">
        <f>SUMPRODUCT(O102:O108,O3:O9)</f>
        <v>0.26</v>
      </c>
    </row>
    <row r="112" spans="2:18" x14ac:dyDescent="0.25">
      <c r="B112" t="s">
        <v>95</v>
      </c>
      <c r="E112" s="8" t="s">
        <v>68</v>
      </c>
      <c r="F112" s="8" t="s">
        <v>69</v>
      </c>
      <c r="G112" s="8" t="s">
        <v>70</v>
      </c>
      <c r="H112" s="8" t="s">
        <v>71</v>
      </c>
      <c r="L112" s="8" t="s">
        <v>68</v>
      </c>
      <c r="M112" s="8" t="s">
        <v>69</v>
      </c>
      <c r="N112" s="8" t="s">
        <v>70</v>
      </c>
      <c r="O112" s="8" t="s">
        <v>71</v>
      </c>
      <c r="R112" s="8" t="s">
        <v>83</v>
      </c>
    </row>
    <row r="113" spans="3:18" x14ac:dyDescent="0.25">
      <c r="C113" t="s">
        <v>85</v>
      </c>
      <c r="E113" s="2">
        <f>IF($K$3-P3&gt;$B$15,1,IF($K$3-P3&lt;=$B$16,0,($K$3-P3-$B$16)/((B$15-$B$16))))</f>
        <v>0</v>
      </c>
      <c r="F113" s="2">
        <f>IF(K3-Q3&gt;$B$15,1,IF(K3-Q3&lt;=$B$16,0,(K3-Q3-$B$16)/((C$15-$B$16))))</f>
        <v>0</v>
      </c>
      <c r="G113" s="2">
        <f>IF(K3-R3&gt;$B$15,1,IF(K3-R3&lt;=$B$16,0,(K3-R3-$B$16)/((D$15-$B$16))))</f>
        <v>0</v>
      </c>
      <c r="H113" s="2">
        <f>IF(K3-S3&gt;$B$15,1,IF(K3-S3&lt;=$B$16,0,(K3-S3-$B$16)/((E$15-$B$16))))</f>
        <v>0</v>
      </c>
      <c r="J113" t="s">
        <v>82</v>
      </c>
      <c r="K113" s="7"/>
      <c r="L113" s="2">
        <f>IF(P3-$K$3&gt;$B$15,1,IF(P3-$K$3&lt;=$B$16,0,(P3-$K$3-$B$16)/($B$15-$B$16)))</f>
        <v>1</v>
      </c>
      <c r="M113" s="2">
        <f>IF(Q3-K3&gt;$B$15,1,IF(Q3-K3&lt;=$B$16,0,(Q3-K3-$B$16)/($B$15-$B$16)))</f>
        <v>0.64</v>
      </c>
      <c r="N113" s="2">
        <f>IF(R3-K3&gt;$B$15,1,IF(R3-K3&lt;=$B$16,0,(R3-K3-$B$16)/($B$15-$B$16)))</f>
        <v>1</v>
      </c>
      <c r="O113" s="2">
        <f>IF(S3-K3&gt;$B$15,1,IF(S3-K3&lt;=$B$16,0,(S3-K3-$B$16)/($B$15-$B$16)))</f>
        <v>0.64</v>
      </c>
      <c r="Q113" t="s">
        <v>68</v>
      </c>
      <c r="R113" s="6">
        <f>E120-L120</f>
        <v>-0.60000000000000009</v>
      </c>
    </row>
    <row r="114" spans="3:18" x14ac:dyDescent="0.25">
      <c r="E114" s="2">
        <f t="shared" ref="E114:E119" si="71">IF(K4-P4&gt;$B$15,1,IF(K4-P4&lt;=$B$16,0,(K4-P4-$B$16)/((B$15-$B$16))))</f>
        <v>1</v>
      </c>
      <c r="F114" s="2">
        <f t="shared" ref="F114:F119" si="72">IF(K4-Q4&gt;$B$15,1,IF(K4-Q4&lt;=$B$16,0,(K4-Q4-$B$16)/((C$15-$B$16))))</f>
        <v>1</v>
      </c>
      <c r="G114" s="2">
        <f t="shared" ref="G114:G119" si="73">IF(K4-R4&gt;$B$15,1,IF(K4-R4&lt;=$B$16,0,(K4-R4-$B$16)/((D$15-$B$16))))</f>
        <v>0</v>
      </c>
      <c r="H114" s="2">
        <f t="shared" ref="H114:H119" si="74">IF(K4-S4&gt;$B$15,1,IF(K4-S4&lt;=$B$16,0,(K4-S4-$B$16)/((E$15-$B$16))))</f>
        <v>1</v>
      </c>
      <c r="K114" s="7"/>
      <c r="L114" s="2">
        <f t="shared" ref="L114:L119" si="75">IF(P4-K4&gt;$B$15,1,IF(P4-K4&lt;=$B$16,0,(P4-K4-$B$16)/($B$15-$B$16)))</f>
        <v>0</v>
      </c>
      <c r="M114" s="2">
        <f t="shared" ref="M114:M119" si="76">IF(Q4-K4&gt;$B$15,1,IF(Q4-K4&lt;=$B$16,0,(Q4-K4-$B$16)/($B$15-$B$16)))</f>
        <v>0</v>
      </c>
      <c r="N114" s="2">
        <f t="shared" ref="N114:N119" si="77">IF(R4-K4&gt;$B$15,1,IF(R4-K4&lt;=$B$16,0,(R4-K4-$B$16)/($B$15-$B$16)))</f>
        <v>1</v>
      </c>
      <c r="O114" s="2">
        <f t="shared" ref="O114:O119" si="78">IF(S4-K4&gt;$B$15,1,IF(S4-K4&lt;=$B$16,0,(S4-K4-$B$16)/($B$15-$B$16)))</f>
        <v>0</v>
      </c>
      <c r="Q114" t="s">
        <v>69</v>
      </c>
      <c r="R114" s="6">
        <f>F120-M120</f>
        <v>0.30799999999999994</v>
      </c>
    </row>
    <row r="115" spans="3:18" x14ac:dyDescent="0.25">
      <c r="E115" s="2">
        <f t="shared" si="71"/>
        <v>0</v>
      </c>
      <c r="F115" s="2">
        <f t="shared" si="72"/>
        <v>1</v>
      </c>
      <c r="G115" s="2">
        <f t="shared" si="73"/>
        <v>1</v>
      </c>
      <c r="H115" s="2">
        <f t="shared" si="74"/>
        <v>1</v>
      </c>
      <c r="K115" s="7"/>
      <c r="L115" s="2">
        <f t="shared" si="75"/>
        <v>1</v>
      </c>
      <c r="M115" s="2">
        <f t="shared" si="76"/>
        <v>0</v>
      </c>
      <c r="N115" s="2">
        <f t="shared" si="77"/>
        <v>0</v>
      </c>
      <c r="O115" s="2">
        <f t="shared" si="78"/>
        <v>0</v>
      </c>
      <c r="Q115" t="s">
        <v>70</v>
      </c>
      <c r="R115" s="3">
        <f>G120-N120</f>
        <v>0.36999999999999994</v>
      </c>
    </row>
    <row r="116" spans="3:18" x14ac:dyDescent="0.25">
      <c r="E116" s="2">
        <f t="shared" si="71"/>
        <v>0</v>
      </c>
      <c r="F116" s="2">
        <f t="shared" si="72"/>
        <v>0</v>
      </c>
      <c r="G116" s="2">
        <f t="shared" si="73"/>
        <v>0</v>
      </c>
      <c r="H116" s="2">
        <f t="shared" si="74"/>
        <v>0</v>
      </c>
      <c r="K116" s="7"/>
      <c r="L116" s="2">
        <f t="shared" si="75"/>
        <v>1</v>
      </c>
      <c r="M116" s="2">
        <f t="shared" si="76"/>
        <v>1</v>
      </c>
      <c r="N116" s="2">
        <f t="shared" si="77"/>
        <v>1</v>
      </c>
      <c r="O116" s="2">
        <f t="shared" si="78"/>
        <v>1</v>
      </c>
      <c r="Q116" t="s">
        <v>71</v>
      </c>
      <c r="R116" s="6">
        <f>H120-O120</f>
        <v>0.26680000000000009</v>
      </c>
    </row>
    <row r="117" spans="3:18" x14ac:dyDescent="0.25">
      <c r="E117" s="2">
        <f t="shared" si="71"/>
        <v>0</v>
      </c>
      <c r="F117" s="2">
        <f t="shared" si="72"/>
        <v>0</v>
      </c>
      <c r="G117" s="2">
        <f t="shared" si="73"/>
        <v>1</v>
      </c>
      <c r="H117" s="2">
        <f t="shared" si="74"/>
        <v>1</v>
      </c>
      <c r="L117" s="2">
        <f t="shared" si="75"/>
        <v>1</v>
      </c>
      <c r="M117" s="2">
        <f t="shared" si="76"/>
        <v>1</v>
      </c>
      <c r="N117" s="2">
        <f t="shared" si="77"/>
        <v>0</v>
      </c>
      <c r="O117" s="2">
        <f t="shared" si="78"/>
        <v>0</v>
      </c>
    </row>
    <row r="118" spans="3:18" x14ac:dyDescent="0.25">
      <c r="E118" s="2">
        <f t="shared" si="71"/>
        <v>0</v>
      </c>
      <c r="F118" s="2">
        <f t="shared" si="72"/>
        <v>0</v>
      </c>
      <c r="G118" s="2">
        <f t="shared" si="73"/>
        <v>1</v>
      </c>
      <c r="H118" s="2">
        <f t="shared" si="74"/>
        <v>1</v>
      </c>
      <c r="L118" s="2">
        <f t="shared" si="75"/>
        <v>1</v>
      </c>
      <c r="M118" s="2">
        <f t="shared" si="76"/>
        <v>1</v>
      </c>
      <c r="N118" s="2">
        <f t="shared" si="77"/>
        <v>0</v>
      </c>
      <c r="O118" s="2">
        <f t="shared" si="78"/>
        <v>0</v>
      </c>
    </row>
    <row r="119" spans="3:18" x14ac:dyDescent="0.25">
      <c r="E119" s="2">
        <f t="shared" si="71"/>
        <v>0</v>
      </c>
      <c r="F119" s="2">
        <f t="shared" si="72"/>
        <v>0</v>
      </c>
      <c r="G119" s="2">
        <f t="shared" si="73"/>
        <v>0</v>
      </c>
      <c r="H119" s="2">
        <f t="shared" si="74"/>
        <v>0</v>
      </c>
      <c r="L119" s="2">
        <f t="shared" si="75"/>
        <v>1</v>
      </c>
      <c r="M119" s="2">
        <f t="shared" si="76"/>
        <v>1</v>
      </c>
      <c r="N119" s="2">
        <f t="shared" si="77"/>
        <v>1</v>
      </c>
      <c r="O119" s="2">
        <f t="shared" si="78"/>
        <v>1</v>
      </c>
    </row>
    <row r="120" spans="3:18" x14ac:dyDescent="0.25">
      <c r="D120" t="s">
        <v>83</v>
      </c>
      <c r="E120" s="2">
        <f>SUMPRODUCT(E113:E119,L3:L9)</f>
        <v>0.2</v>
      </c>
      <c r="F120" s="2">
        <f>SUMPRODUCT(F113:F119,M3:M9)</f>
        <v>0.6</v>
      </c>
      <c r="G120" s="2">
        <f>SUMPRODUCT(G113:G119,N3:N9)</f>
        <v>0.67999999999999994</v>
      </c>
      <c r="H120" s="2">
        <f>SUMPRODUCT(H113:H119,O3:O9)</f>
        <v>0.6100000000000001</v>
      </c>
      <c r="K120" t="s">
        <v>83</v>
      </c>
      <c r="L120" s="2">
        <f>SUMPRODUCT(L113:L119,L3:L9)</f>
        <v>0.8</v>
      </c>
      <c r="M120" s="2">
        <f>SUMPRODUCT(M113:M119,M3:M9)</f>
        <v>0.29200000000000004</v>
      </c>
      <c r="N120" s="2">
        <f>SUMPRODUCT(N113:N119,N3:N9)</f>
        <v>0.31</v>
      </c>
      <c r="O120" s="2">
        <f>SUMPRODUCT(O113:O119,O3:O9)</f>
        <v>0.34320000000000001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64"/>
  <sheetViews>
    <sheetView topLeftCell="O28" workbookViewId="0">
      <selection activeCell="S54" sqref="S54"/>
    </sheetView>
  </sheetViews>
  <sheetFormatPr defaultRowHeight="15" x14ac:dyDescent="0.25"/>
  <sheetData>
    <row r="1" spans="1:36" x14ac:dyDescent="0.25">
      <c r="F1" t="s">
        <v>33</v>
      </c>
      <c r="S1" t="s">
        <v>114</v>
      </c>
      <c r="AJ1" t="s">
        <v>115</v>
      </c>
    </row>
    <row r="2" spans="1:36" x14ac:dyDescent="0.25">
      <c r="A2" s="19">
        <v>1</v>
      </c>
      <c r="B2" s="19">
        <v>1</v>
      </c>
      <c r="C2" s="19">
        <v>1</v>
      </c>
      <c r="D2" s="19">
        <v>2</v>
      </c>
      <c r="E2" s="19">
        <v>3</v>
      </c>
      <c r="F2" s="19">
        <v>3</v>
      </c>
      <c r="G2" s="19">
        <v>2</v>
      </c>
      <c r="H2" s="19">
        <v>1</v>
      </c>
      <c r="I2" s="19">
        <v>1</v>
      </c>
      <c r="J2" s="19">
        <v>1</v>
      </c>
      <c r="K2" s="19">
        <v>2</v>
      </c>
      <c r="L2" s="19">
        <v>2</v>
      </c>
      <c r="M2" s="19">
        <v>2</v>
      </c>
      <c r="N2" s="19">
        <v>2</v>
      </c>
      <c r="O2" s="19">
        <v>2</v>
      </c>
      <c r="P2" s="19">
        <v>2</v>
      </c>
      <c r="S2" s="19">
        <f>IF(A2-A8&gt;$B$14,1,IF(A2-A8&lt;=$B$15,0,(A2-A8-$B$15)/($B$14-$B$15)))</f>
        <v>0</v>
      </c>
      <c r="T2" s="19">
        <f t="shared" ref="T2:AH2" si="0">IF(B2-B8&gt;$B$14,1,IF(B2-B8&lt;=$B$15,0,(B2-B8-$B$15)/($B$14-$B$15)))</f>
        <v>0</v>
      </c>
      <c r="U2" s="19">
        <f t="shared" si="0"/>
        <v>0</v>
      </c>
      <c r="V2" s="19">
        <f t="shared" si="0"/>
        <v>0</v>
      </c>
      <c r="W2" s="19">
        <f t="shared" si="0"/>
        <v>1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si="0"/>
        <v>0</v>
      </c>
      <c r="AI2" s="24">
        <f>SUMPRODUCT(S2:AH2,$A$7:$P$7)</f>
        <v>4.22</v>
      </c>
      <c r="AJ2" s="15">
        <f>AI2-AI8</f>
        <v>4.22</v>
      </c>
    </row>
    <row r="3" spans="1:36" x14ac:dyDescent="0.25">
      <c r="A3" s="19">
        <v>2</v>
      </c>
      <c r="B3" s="19">
        <v>2</v>
      </c>
      <c r="C3" s="19">
        <v>2</v>
      </c>
      <c r="D3" s="19">
        <v>1</v>
      </c>
      <c r="E3" s="19">
        <v>3</v>
      </c>
      <c r="F3" s="19">
        <v>3</v>
      </c>
      <c r="G3" s="19">
        <v>1</v>
      </c>
      <c r="H3" s="19">
        <v>2</v>
      </c>
      <c r="I3" s="19">
        <v>2</v>
      </c>
      <c r="J3" s="19">
        <v>2</v>
      </c>
      <c r="K3" s="19">
        <v>2</v>
      </c>
      <c r="L3" s="19">
        <v>1</v>
      </c>
      <c r="M3" s="19">
        <v>2</v>
      </c>
      <c r="N3" s="19">
        <v>1</v>
      </c>
      <c r="O3" s="19">
        <v>3</v>
      </c>
      <c r="P3" s="19">
        <v>1</v>
      </c>
      <c r="R3" t="s">
        <v>37</v>
      </c>
      <c r="S3" s="19">
        <f>IF(A2-A9&gt;$B$14,1,IF(A2-A9&lt;=$B$15,0,(A2-A9-$B$15)/($B$14-$B$15)))</f>
        <v>0</v>
      </c>
      <c r="T3" s="19">
        <f t="shared" ref="T3:AH3" si="1">IF(B2-B9&gt;$B$14,1,IF(B2-B9&lt;=$B$15,0,(B2-B9-$B$15)/($B$14-$B$15)))</f>
        <v>0</v>
      </c>
      <c r="U3" s="19">
        <f t="shared" si="1"/>
        <v>0</v>
      </c>
      <c r="V3" s="19">
        <f t="shared" si="1"/>
        <v>0</v>
      </c>
      <c r="W3" s="19">
        <f t="shared" si="1"/>
        <v>0</v>
      </c>
      <c r="X3" s="19">
        <f t="shared" si="1"/>
        <v>0</v>
      </c>
      <c r="Y3" s="19">
        <f t="shared" si="1"/>
        <v>0</v>
      </c>
      <c r="Z3" s="19">
        <f t="shared" si="1"/>
        <v>0</v>
      </c>
      <c r="AA3" s="19">
        <f t="shared" si="1"/>
        <v>0</v>
      </c>
      <c r="AB3" s="19">
        <f t="shared" si="1"/>
        <v>0</v>
      </c>
      <c r="AC3" s="19">
        <f t="shared" si="1"/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  <c r="AG3" s="19">
        <f t="shared" si="1"/>
        <v>0</v>
      </c>
      <c r="AH3" s="19">
        <f t="shared" si="1"/>
        <v>0</v>
      </c>
      <c r="AI3" s="24">
        <f>SUMPRODUCT(S3:AH3,$A$7:$P$7)</f>
        <v>0</v>
      </c>
      <c r="AJ3" s="15">
        <f>AI3-AI9</f>
        <v>0</v>
      </c>
    </row>
    <row r="4" spans="1:36" x14ac:dyDescent="0.25">
      <c r="A4" s="19">
        <v>3</v>
      </c>
      <c r="B4" s="19">
        <v>3</v>
      </c>
      <c r="C4" s="19">
        <v>1</v>
      </c>
      <c r="D4" s="19">
        <v>2</v>
      </c>
      <c r="E4" s="19">
        <v>1</v>
      </c>
      <c r="F4" s="19">
        <v>1</v>
      </c>
      <c r="G4" s="19">
        <v>2</v>
      </c>
      <c r="H4" s="19">
        <v>3</v>
      </c>
      <c r="I4" s="19">
        <v>3</v>
      </c>
      <c r="J4" s="19">
        <v>1</v>
      </c>
      <c r="K4" s="19">
        <v>2</v>
      </c>
      <c r="L4" s="19">
        <v>2</v>
      </c>
      <c r="M4" s="19">
        <v>1</v>
      </c>
      <c r="N4" s="19">
        <v>2</v>
      </c>
      <c r="O4" s="19">
        <v>1</v>
      </c>
      <c r="P4" s="19">
        <v>3</v>
      </c>
      <c r="S4" s="19">
        <f>IF(A2-A10&gt;$B$14,1,IF(A2-A10&lt;=$B$15,0,(A2-A10-$B$15)/($B$14-$B$15)))</f>
        <v>0</v>
      </c>
      <c r="T4" s="19">
        <f t="shared" ref="T4:AH4" si="2">IF(B2-B10&gt;$B$14,1,IF(B2-B10&lt;=$B$15,0,(B2-B10-$B$15)/($B$14-$B$15)))</f>
        <v>0</v>
      </c>
      <c r="U4" s="19">
        <f t="shared" si="2"/>
        <v>0</v>
      </c>
      <c r="V4" s="19">
        <f t="shared" si="2"/>
        <v>0</v>
      </c>
      <c r="W4" s="19">
        <f t="shared" si="2"/>
        <v>1</v>
      </c>
      <c r="X4" s="19">
        <f t="shared" si="2"/>
        <v>1</v>
      </c>
      <c r="Y4" s="19">
        <f t="shared" si="2"/>
        <v>0</v>
      </c>
      <c r="Z4" s="19">
        <f t="shared" si="2"/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I4" s="24">
        <f>SUMPRODUCT(S4:AH4,$A$7:$P$7)</f>
        <v>9.52</v>
      </c>
      <c r="AJ4" s="23">
        <f>AI4-AI10</f>
        <v>9.52</v>
      </c>
    </row>
    <row r="5" spans="1:36" x14ac:dyDescent="0.25">
      <c r="A5" s="19">
        <v>1</v>
      </c>
      <c r="B5" s="19">
        <v>2</v>
      </c>
      <c r="C5" s="19">
        <v>1</v>
      </c>
      <c r="D5" s="19">
        <v>4</v>
      </c>
      <c r="E5" s="19">
        <v>4</v>
      </c>
      <c r="F5" s="19">
        <v>4</v>
      </c>
      <c r="G5" s="19">
        <v>2</v>
      </c>
      <c r="H5" s="19">
        <v>2</v>
      </c>
      <c r="I5" s="19">
        <v>2</v>
      </c>
      <c r="J5" s="19">
        <v>1</v>
      </c>
      <c r="K5" s="19">
        <v>1</v>
      </c>
      <c r="L5" s="19">
        <v>3</v>
      </c>
      <c r="M5" s="19">
        <v>3</v>
      </c>
      <c r="N5" s="19">
        <v>2</v>
      </c>
      <c r="O5" s="19">
        <v>2</v>
      </c>
      <c r="P5" s="19">
        <v>2</v>
      </c>
      <c r="S5" s="19">
        <f>IF(A2-A11&gt;$B$14,1,IF(A2-A11&lt;=$B$15,0,(A2-A11-$B$15)/($B$14-$B$15)))</f>
        <v>0</v>
      </c>
      <c r="T5" s="19">
        <f t="shared" ref="T5:AH5" si="3">IF(B2-B11&gt;$B$14,1,IF(B2-B11&lt;=$B$15,0,(B2-B11-$B$15)/($B$14-$B$15)))</f>
        <v>0</v>
      </c>
      <c r="U5" s="19">
        <f t="shared" si="3"/>
        <v>0</v>
      </c>
      <c r="V5" s="19">
        <f t="shared" si="3"/>
        <v>0</v>
      </c>
      <c r="W5" s="19">
        <f t="shared" si="3"/>
        <v>0</v>
      </c>
      <c r="X5" s="19">
        <f t="shared" si="3"/>
        <v>0</v>
      </c>
      <c r="Y5" s="19">
        <f t="shared" si="3"/>
        <v>0</v>
      </c>
      <c r="Z5" s="19">
        <f t="shared" si="3"/>
        <v>0</v>
      </c>
      <c r="AA5" s="19">
        <f t="shared" si="3"/>
        <v>0</v>
      </c>
      <c r="AB5" s="19">
        <f t="shared" si="3"/>
        <v>0</v>
      </c>
      <c r="AC5" s="19">
        <f t="shared" si="3"/>
        <v>0</v>
      </c>
      <c r="AD5" s="19">
        <f t="shared" si="3"/>
        <v>0</v>
      </c>
      <c r="AE5" s="19">
        <f t="shared" si="3"/>
        <v>0</v>
      </c>
      <c r="AF5" s="19">
        <f t="shared" si="3"/>
        <v>0</v>
      </c>
      <c r="AG5" s="19">
        <f t="shared" si="3"/>
        <v>0</v>
      </c>
      <c r="AH5" s="19">
        <f t="shared" si="3"/>
        <v>0</v>
      </c>
      <c r="AI5" s="24">
        <f>SUMPRODUCT(S5:AH5,$A$7:$P$7)</f>
        <v>0</v>
      </c>
      <c r="AJ5" s="15">
        <f>AI5-AI11</f>
        <v>-8.35</v>
      </c>
    </row>
    <row r="6" spans="1:36" x14ac:dyDescent="0.25">
      <c r="A6" s="19">
        <v>3</v>
      </c>
      <c r="B6" s="19">
        <v>3</v>
      </c>
      <c r="C6" s="19">
        <v>1</v>
      </c>
      <c r="D6" s="19">
        <v>1</v>
      </c>
      <c r="E6" s="19">
        <v>1</v>
      </c>
      <c r="F6" s="19">
        <v>2</v>
      </c>
      <c r="G6" s="19">
        <v>2</v>
      </c>
      <c r="H6" s="19">
        <v>2</v>
      </c>
      <c r="I6" s="19">
        <v>2</v>
      </c>
      <c r="J6" s="19">
        <v>1</v>
      </c>
      <c r="K6" s="19">
        <v>1</v>
      </c>
      <c r="L6" s="19">
        <v>2</v>
      </c>
      <c r="M6" s="19">
        <v>1</v>
      </c>
      <c r="N6" s="19">
        <v>3</v>
      </c>
      <c r="O6" s="19">
        <v>1</v>
      </c>
      <c r="P6" s="19">
        <v>3</v>
      </c>
      <c r="S6" s="19">
        <f>IF(A2-A12&gt;$B$14,1,IF(A2-A12&lt;=$B$15,0,(A2-A12-$B$15)/($B$14-$B$15)))</f>
        <v>0</v>
      </c>
      <c r="T6" s="19">
        <f t="shared" ref="T6:AH6" si="4">IF(B2-B12&gt;$B$14,1,IF(B2-B12&lt;=$B$15,0,(B2-B12-$B$15)/($B$14-$B$15)))</f>
        <v>0</v>
      </c>
      <c r="U6" s="19">
        <f t="shared" si="4"/>
        <v>0</v>
      </c>
      <c r="V6" s="19">
        <f t="shared" si="4"/>
        <v>0</v>
      </c>
      <c r="W6" s="19">
        <f t="shared" si="4"/>
        <v>0</v>
      </c>
      <c r="X6" s="19">
        <f t="shared" si="4"/>
        <v>1</v>
      </c>
      <c r="Y6" s="19">
        <f t="shared" si="4"/>
        <v>0</v>
      </c>
      <c r="Z6" s="19">
        <f t="shared" si="4"/>
        <v>0</v>
      </c>
      <c r="AA6" s="19">
        <f t="shared" si="4"/>
        <v>0</v>
      </c>
      <c r="AB6" s="19">
        <f t="shared" si="4"/>
        <v>0</v>
      </c>
      <c r="AC6" s="19">
        <f t="shared" si="4"/>
        <v>0</v>
      </c>
      <c r="AD6" s="19">
        <f t="shared" si="4"/>
        <v>0</v>
      </c>
      <c r="AE6" s="19">
        <f t="shared" si="4"/>
        <v>0</v>
      </c>
      <c r="AF6" s="19">
        <f t="shared" si="4"/>
        <v>0</v>
      </c>
      <c r="AG6" s="19">
        <f t="shared" si="4"/>
        <v>0</v>
      </c>
      <c r="AH6" s="19">
        <f t="shared" si="4"/>
        <v>0</v>
      </c>
      <c r="AI6" s="24">
        <f>SUMPRODUCT(S6:AH6,$A$7:$P$7)</f>
        <v>5.3</v>
      </c>
      <c r="AJ6" s="15">
        <f>AI6-AI12</f>
        <v>5.3</v>
      </c>
    </row>
    <row r="7" spans="1:36" x14ac:dyDescent="0.25">
      <c r="A7" s="22">
        <v>0.98</v>
      </c>
      <c r="B7" s="22">
        <v>0.98</v>
      </c>
      <c r="C7" s="22">
        <v>2.06</v>
      </c>
      <c r="D7" s="22">
        <v>4.22</v>
      </c>
      <c r="E7" s="22">
        <v>4.22</v>
      </c>
      <c r="F7" s="22">
        <v>5.3</v>
      </c>
      <c r="G7" s="22">
        <v>5.3</v>
      </c>
      <c r="H7" s="22">
        <v>6.39</v>
      </c>
      <c r="I7" s="22">
        <v>6.39</v>
      </c>
      <c r="J7" s="22">
        <v>6.39</v>
      </c>
      <c r="K7" s="22">
        <v>8.5500000000000007</v>
      </c>
      <c r="L7" s="22">
        <v>8.5500000000000007</v>
      </c>
      <c r="M7" s="22">
        <v>8.5500000000000007</v>
      </c>
      <c r="N7" s="22">
        <v>9.6300000000000008</v>
      </c>
      <c r="O7" s="22">
        <v>10.71</v>
      </c>
      <c r="P7" s="22">
        <v>11.79</v>
      </c>
      <c r="Q7">
        <f>SUM(A7:P7)</f>
        <v>100.00999999999999</v>
      </c>
      <c r="S7" t="s">
        <v>35</v>
      </c>
      <c r="AI7" s="6"/>
    </row>
    <row r="8" spans="1:36" x14ac:dyDescent="0.25">
      <c r="A8" s="23">
        <v>2</v>
      </c>
      <c r="B8" s="23">
        <v>2</v>
      </c>
      <c r="C8" s="23">
        <v>2</v>
      </c>
      <c r="D8" s="23">
        <v>3</v>
      </c>
      <c r="E8" s="23">
        <v>1</v>
      </c>
      <c r="F8" s="23">
        <v>2</v>
      </c>
      <c r="G8" s="23">
        <v>1</v>
      </c>
      <c r="H8" s="23">
        <v>2</v>
      </c>
      <c r="I8" s="23">
        <v>2</v>
      </c>
      <c r="J8" s="23">
        <v>2</v>
      </c>
      <c r="K8" s="23">
        <v>2</v>
      </c>
      <c r="L8" s="23">
        <v>3</v>
      </c>
      <c r="M8" s="23">
        <v>3</v>
      </c>
      <c r="N8" s="23">
        <v>3</v>
      </c>
      <c r="O8" s="23">
        <v>2</v>
      </c>
      <c r="P8" s="23">
        <v>2</v>
      </c>
      <c r="S8" s="19">
        <f>IF(A8-A2&gt;$B$14,1,IF(A8-A2&lt;=$B$15,0,(A8-A2-$B$15)/($B$14-$B$15)))</f>
        <v>0</v>
      </c>
      <c r="T8" s="19">
        <f t="shared" ref="T8:AH8" si="5">IF(B8-B2&gt;$B$14,1,IF(B8-B2&lt;=$B$15,0,(B8-B2-$B$15)/($B$14-$B$15)))</f>
        <v>0</v>
      </c>
      <c r="U8" s="19">
        <f t="shared" si="5"/>
        <v>0</v>
      </c>
      <c r="V8" s="19">
        <f t="shared" si="5"/>
        <v>0</v>
      </c>
      <c r="W8" s="19">
        <f t="shared" si="5"/>
        <v>0</v>
      </c>
      <c r="X8" s="19">
        <f t="shared" si="5"/>
        <v>0</v>
      </c>
      <c r="Y8" s="19">
        <f t="shared" si="5"/>
        <v>0</v>
      </c>
      <c r="Z8" s="19">
        <f t="shared" si="5"/>
        <v>0</v>
      </c>
      <c r="AA8" s="19">
        <f t="shared" si="5"/>
        <v>0</v>
      </c>
      <c r="AB8" s="19">
        <f t="shared" si="5"/>
        <v>0</v>
      </c>
      <c r="AC8" s="19">
        <f t="shared" si="5"/>
        <v>0</v>
      </c>
      <c r="AD8" s="19">
        <f t="shared" si="5"/>
        <v>0</v>
      </c>
      <c r="AE8" s="19">
        <f t="shared" si="5"/>
        <v>0</v>
      </c>
      <c r="AF8" s="19">
        <f t="shared" si="5"/>
        <v>0</v>
      </c>
      <c r="AG8" s="19">
        <f t="shared" si="5"/>
        <v>0</v>
      </c>
      <c r="AH8" s="19">
        <f t="shared" si="5"/>
        <v>0</v>
      </c>
      <c r="AI8" s="24">
        <f>SUMPRODUCT(S8:AH8,$A$7:$P$7)</f>
        <v>0</v>
      </c>
    </row>
    <row r="9" spans="1:36" x14ac:dyDescent="0.25">
      <c r="A9" s="23">
        <v>1</v>
      </c>
      <c r="B9" s="23">
        <v>1</v>
      </c>
      <c r="C9" s="23">
        <v>1</v>
      </c>
      <c r="D9" s="23">
        <v>3</v>
      </c>
      <c r="E9" s="23">
        <v>3</v>
      </c>
      <c r="F9" s="23">
        <v>3</v>
      </c>
      <c r="G9" s="23">
        <v>1</v>
      </c>
      <c r="H9" s="23">
        <v>2</v>
      </c>
      <c r="I9" s="23">
        <v>2</v>
      </c>
      <c r="J9" s="23">
        <v>2</v>
      </c>
      <c r="K9" s="23">
        <v>2</v>
      </c>
      <c r="L9" s="23">
        <v>3</v>
      </c>
      <c r="M9" s="23">
        <v>3</v>
      </c>
      <c r="N9" s="23">
        <v>3</v>
      </c>
      <c r="O9" s="23">
        <v>2</v>
      </c>
      <c r="P9" s="23">
        <v>2</v>
      </c>
      <c r="S9" s="19">
        <f>IF(A9-A2&gt;$B$14,1,IF(A9-A2&lt;=$B$15,0,(A9-A2-$B$15)/($B$14-$B$15)))</f>
        <v>0</v>
      </c>
      <c r="T9" s="19">
        <f t="shared" ref="T9:AH9" si="6">IF(B9-B2&gt;$B$14,1,IF(B9-B2&lt;=$B$15,0,(B9-B2-$B$15)/($B$14-$B$15)))</f>
        <v>0</v>
      </c>
      <c r="U9" s="19">
        <f t="shared" si="6"/>
        <v>0</v>
      </c>
      <c r="V9" s="19">
        <f t="shared" si="6"/>
        <v>0</v>
      </c>
      <c r="W9" s="19">
        <f t="shared" si="6"/>
        <v>0</v>
      </c>
      <c r="X9" s="19">
        <f t="shared" si="6"/>
        <v>0</v>
      </c>
      <c r="Y9" s="19">
        <f t="shared" si="6"/>
        <v>0</v>
      </c>
      <c r="Z9" s="19">
        <f t="shared" si="6"/>
        <v>0</v>
      </c>
      <c r="AA9" s="19">
        <f t="shared" si="6"/>
        <v>0</v>
      </c>
      <c r="AB9" s="19">
        <f t="shared" si="6"/>
        <v>0</v>
      </c>
      <c r="AC9" s="19">
        <f t="shared" si="6"/>
        <v>0</v>
      </c>
      <c r="AD9" s="19">
        <f t="shared" si="6"/>
        <v>0</v>
      </c>
      <c r="AE9" s="19">
        <f t="shared" si="6"/>
        <v>0</v>
      </c>
      <c r="AF9" s="19">
        <f t="shared" si="6"/>
        <v>0</v>
      </c>
      <c r="AG9" s="19">
        <f t="shared" si="6"/>
        <v>0</v>
      </c>
      <c r="AH9" s="19">
        <f t="shared" si="6"/>
        <v>0</v>
      </c>
      <c r="AI9" s="24">
        <f>SUMPRODUCT(S9:AH9,$A$7:$P$7)</f>
        <v>0</v>
      </c>
    </row>
    <row r="10" spans="1:36" x14ac:dyDescent="0.25">
      <c r="A10" s="23">
        <v>2</v>
      </c>
      <c r="B10" s="23">
        <v>2</v>
      </c>
      <c r="C10" s="23">
        <v>2</v>
      </c>
      <c r="D10" s="23">
        <v>2</v>
      </c>
      <c r="E10" s="23">
        <v>1</v>
      </c>
      <c r="F10" s="23">
        <v>1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1</v>
      </c>
      <c r="M10" s="23">
        <v>1</v>
      </c>
      <c r="N10" s="23">
        <v>1</v>
      </c>
      <c r="O10" s="23">
        <v>2</v>
      </c>
      <c r="P10" s="23">
        <v>1</v>
      </c>
      <c r="S10" s="19">
        <f>IF(A10-A2&gt;$B$14,1,IF(A10-A2&lt;=$B$15,0,(A10-A2-$B$15)/($B$14-$B$15)))</f>
        <v>0</v>
      </c>
      <c r="T10" s="19">
        <f t="shared" ref="T10:AH10" si="7">IF(B10-B2&gt;$B$14,1,IF(B10-B2&lt;=$B$15,0,(B10-B2-$B$15)/($B$14-$B$15)))</f>
        <v>0</v>
      </c>
      <c r="U10" s="19">
        <f t="shared" si="7"/>
        <v>0</v>
      </c>
      <c r="V10" s="19">
        <f t="shared" si="7"/>
        <v>0</v>
      </c>
      <c r="W10" s="19">
        <f t="shared" si="7"/>
        <v>0</v>
      </c>
      <c r="X10" s="19">
        <f t="shared" si="7"/>
        <v>0</v>
      </c>
      <c r="Y10" s="19">
        <f t="shared" si="7"/>
        <v>0</v>
      </c>
      <c r="Z10" s="19">
        <f t="shared" si="7"/>
        <v>0</v>
      </c>
      <c r="AA10" s="19">
        <f t="shared" si="7"/>
        <v>0</v>
      </c>
      <c r="AB10" s="19">
        <f t="shared" si="7"/>
        <v>0</v>
      </c>
      <c r="AC10" s="19">
        <f t="shared" si="7"/>
        <v>0</v>
      </c>
      <c r="AD10" s="19">
        <f t="shared" si="7"/>
        <v>0</v>
      </c>
      <c r="AE10" s="19">
        <f t="shared" si="7"/>
        <v>0</v>
      </c>
      <c r="AF10" s="19">
        <f t="shared" si="7"/>
        <v>0</v>
      </c>
      <c r="AG10" s="19">
        <f t="shared" si="7"/>
        <v>0</v>
      </c>
      <c r="AH10" s="19">
        <f t="shared" si="7"/>
        <v>0</v>
      </c>
      <c r="AI10" s="24">
        <f>SUMPRODUCT(S10:AH10,$A$7:$P$7)</f>
        <v>0</v>
      </c>
    </row>
    <row r="11" spans="1:36" x14ac:dyDescent="0.25">
      <c r="A11" s="23">
        <v>3</v>
      </c>
      <c r="B11" s="23">
        <v>3</v>
      </c>
      <c r="C11" s="23">
        <v>2</v>
      </c>
      <c r="D11" s="23">
        <v>3</v>
      </c>
      <c r="E11" s="23">
        <v>3</v>
      </c>
      <c r="F11" s="23">
        <v>3</v>
      </c>
      <c r="G11" s="23">
        <v>1</v>
      </c>
      <c r="H11" s="23">
        <v>2</v>
      </c>
      <c r="I11" s="23">
        <v>1</v>
      </c>
      <c r="J11" s="23">
        <v>3</v>
      </c>
      <c r="K11" s="23">
        <v>3</v>
      </c>
      <c r="L11" s="23">
        <v>3</v>
      </c>
      <c r="M11" s="23">
        <v>3</v>
      </c>
      <c r="N11" s="23">
        <v>3</v>
      </c>
      <c r="O11" s="23">
        <v>2</v>
      </c>
      <c r="P11" s="23">
        <v>3</v>
      </c>
      <c r="S11" s="19">
        <f>IF(A11-A2&gt;$B$14,1,IF(A11-A2&lt;=$B$15,0,(A11-A2-$B$15)/($B$14-$B$15)))</f>
        <v>1</v>
      </c>
      <c r="T11" s="19">
        <f t="shared" ref="T11:AH11" si="8">IF(B11-B2&gt;$B$14,1,IF(B11-B2&lt;=$B$15,0,(B11-B2-$B$15)/($B$14-$B$15)))</f>
        <v>1</v>
      </c>
      <c r="U11" s="19">
        <f t="shared" si="8"/>
        <v>0</v>
      </c>
      <c r="V11" s="19">
        <f t="shared" si="8"/>
        <v>0</v>
      </c>
      <c r="W11" s="19">
        <f t="shared" si="8"/>
        <v>0</v>
      </c>
      <c r="X11" s="19">
        <f t="shared" si="8"/>
        <v>0</v>
      </c>
      <c r="Y11" s="19">
        <f t="shared" si="8"/>
        <v>0</v>
      </c>
      <c r="Z11" s="19">
        <f t="shared" si="8"/>
        <v>0</v>
      </c>
      <c r="AA11" s="19">
        <f t="shared" si="8"/>
        <v>0</v>
      </c>
      <c r="AB11" s="19">
        <f t="shared" si="8"/>
        <v>1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24">
        <f>SUMPRODUCT(S11:AH11,$A$7:$P$7)</f>
        <v>8.35</v>
      </c>
    </row>
    <row r="12" spans="1:36" x14ac:dyDescent="0.25">
      <c r="A12" s="23">
        <v>1</v>
      </c>
      <c r="B12" s="23">
        <v>2</v>
      </c>
      <c r="C12" s="23">
        <v>2</v>
      </c>
      <c r="D12" s="23">
        <v>1</v>
      </c>
      <c r="E12" s="23">
        <v>2</v>
      </c>
      <c r="F12" s="23">
        <v>1</v>
      </c>
      <c r="G12" s="23">
        <v>1</v>
      </c>
      <c r="H12" s="23">
        <v>2</v>
      </c>
      <c r="I12" s="23">
        <v>2</v>
      </c>
      <c r="J12" s="23">
        <v>1</v>
      </c>
      <c r="K12" s="23">
        <v>1</v>
      </c>
      <c r="L12" s="23">
        <v>1</v>
      </c>
      <c r="M12" s="23">
        <v>2</v>
      </c>
      <c r="N12" s="23">
        <v>1</v>
      </c>
      <c r="O12" s="23">
        <v>2</v>
      </c>
      <c r="P12" s="23">
        <v>2</v>
      </c>
      <c r="S12" s="19">
        <f>IF(A12-A2&gt;$B$14,1,IF(A12-A2&lt;=$B$15,0,(A12-A2-$B$15)/($B$14-$B$15)))</f>
        <v>0</v>
      </c>
      <c r="T12" s="19">
        <f t="shared" ref="T12:AH12" si="9">IF(B12-B2&gt;$B$14,1,IF(B12-B2&lt;=$B$15,0,(B12-B2-$B$15)/($B$14-$B$15)))</f>
        <v>0</v>
      </c>
      <c r="U12" s="19">
        <f t="shared" si="9"/>
        <v>0</v>
      </c>
      <c r="V12" s="19">
        <f t="shared" si="9"/>
        <v>0</v>
      </c>
      <c r="W12" s="19">
        <f t="shared" si="9"/>
        <v>0</v>
      </c>
      <c r="X12" s="19">
        <f t="shared" si="9"/>
        <v>0</v>
      </c>
      <c r="Y12" s="19">
        <f t="shared" si="9"/>
        <v>0</v>
      </c>
      <c r="Z12" s="19">
        <f t="shared" si="9"/>
        <v>0</v>
      </c>
      <c r="AA12" s="19">
        <f t="shared" si="9"/>
        <v>0</v>
      </c>
      <c r="AB12" s="19">
        <f t="shared" si="9"/>
        <v>0</v>
      </c>
      <c r="AC12" s="19">
        <f t="shared" si="9"/>
        <v>0</v>
      </c>
      <c r="AD12" s="19">
        <f t="shared" si="9"/>
        <v>0</v>
      </c>
      <c r="AE12" s="19">
        <f t="shared" si="9"/>
        <v>0</v>
      </c>
      <c r="AF12" s="19">
        <f t="shared" si="9"/>
        <v>0</v>
      </c>
      <c r="AG12" s="19">
        <f t="shared" si="9"/>
        <v>0</v>
      </c>
      <c r="AH12" s="19">
        <f t="shared" si="9"/>
        <v>0</v>
      </c>
      <c r="AI12" s="24">
        <f>SUMPRODUCT(S12:AH12,$A$7:$P$7)</f>
        <v>0</v>
      </c>
    </row>
    <row r="14" spans="1:36" x14ac:dyDescent="0.25">
      <c r="A14" t="s">
        <v>28</v>
      </c>
      <c r="B14" s="23">
        <v>2</v>
      </c>
      <c r="S14" t="s">
        <v>114</v>
      </c>
      <c r="AJ14" t="s">
        <v>36</v>
      </c>
    </row>
    <row r="15" spans="1:36" x14ac:dyDescent="0.25">
      <c r="A15" t="s">
        <v>27</v>
      </c>
      <c r="B15" s="23">
        <v>1</v>
      </c>
      <c r="R15" t="s">
        <v>38</v>
      </c>
      <c r="S15" s="19">
        <f>IF(A3-A8&gt;$B$14,1,IF(A3-A8&lt;=$B$15,0,(A3-A8-$B$15)/($B$14-$B$15)))</f>
        <v>0</v>
      </c>
      <c r="T15" s="19">
        <f t="shared" ref="T15:AH15" si="10">IF(B3-B8&gt;$B$14,1,IF(B3-B8&lt;=$B$15,0,(B3-B8-$B$15)/($B$14-$B$15)))</f>
        <v>0</v>
      </c>
      <c r="U15" s="19">
        <f t="shared" si="10"/>
        <v>0</v>
      </c>
      <c r="V15" s="19">
        <f t="shared" si="10"/>
        <v>0</v>
      </c>
      <c r="W15" s="19">
        <f t="shared" si="10"/>
        <v>1</v>
      </c>
      <c r="X15" s="19">
        <f t="shared" si="10"/>
        <v>0</v>
      </c>
      <c r="Y15" s="19">
        <f t="shared" si="10"/>
        <v>0</v>
      </c>
      <c r="Z15" s="19">
        <f t="shared" si="10"/>
        <v>0</v>
      </c>
      <c r="AA15" s="19">
        <f t="shared" si="10"/>
        <v>0</v>
      </c>
      <c r="AB15" s="19">
        <f t="shared" si="10"/>
        <v>0</v>
      </c>
      <c r="AC15" s="19">
        <f t="shared" si="10"/>
        <v>0</v>
      </c>
      <c r="AD15" s="19">
        <f t="shared" si="10"/>
        <v>0</v>
      </c>
      <c r="AE15" s="19">
        <f t="shared" si="10"/>
        <v>0</v>
      </c>
      <c r="AF15" s="19">
        <f t="shared" si="10"/>
        <v>0</v>
      </c>
      <c r="AG15" s="19">
        <f t="shared" si="10"/>
        <v>0</v>
      </c>
      <c r="AH15" s="19">
        <f t="shared" si="10"/>
        <v>0</v>
      </c>
      <c r="AI15" s="24">
        <f>SUMPRODUCT(S15:AH15,$A$7:$P$7)</f>
        <v>4.22</v>
      </c>
      <c r="AJ15" s="15">
        <f>AI15-AI21</f>
        <v>-18.18</v>
      </c>
    </row>
    <row r="16" spans="1:36" x14ac:dyDescent="0.25">
      <c r="S16" s="19">
        <f>IF(A3-A9&gt;$B$14,1,IF(A3-A9&lt;=$B$15,0,(A3-A9-$B$15)/($B$14-$B$15)))</f>
        <v>0</v>
      </c>
      <c r="T16" s="19">
        <f t="shared" ref="T16:AH16" si="11">IF(B3-B9&gt;$B$14,1,IF(B3-B9&lt;=$B$15,0,(B3-B9-$B$15)/($B$14-$B$15)))</f>
        <v>0</v>
      </c>
      <c r="U16" s="19">
        <f t="shared" si="11"/>
        <v>0</v>
      </c>
      <c r="V16" s="19">
        <f t="shared" si="11"/>
        <v>0</v>
      </c>
      <c r="W16" s="19">
        <f t="shared" si="11"/>
        <v>0</v>
      </c>
      <c r="X16" s="19">
        <f t="shared" si="11"/>
        <v>0</v>
      </c>
      <c r="Y16" s="19">
        <f t="shared" si="11"/>
        <v>0</v>
      </c>
      <c r="Z16" s="19">
        <f t="shared" si="11"/>
        <v>0</v>
      </c>
      <c r="AA16" s="19">
        <f t="shared" si="11"/>
        <v>0</v>
      </c>
      <c r="AB16" s="19">
        <f t="shared" si="11"/>
        <v>0</v>
      </c>
      <c r="AC16" s="19">
        <f t="shared" si="11"/>
        <v>0</v>
      </c>
      <c r="AD16" s="19">
        <f t="shared" si="11"/>
        <v>0</v>
      </c>
      <c r="AE16" s="19">
        <f t="shared" si="11"/>
        <v>0</v>
      </c>
      <c r="AF16" s="19">
        <f t="shared" si="11"/>
        <v>0</v>
      </c>
      <c r="AG16" s="19">
        <f t="shared" si="11"/>
        <v>0</v>
      </c>
      <c r="AH16" s="19">
        <f t="shared" si="11"/>
        <v>0</v>
      </c>
      <c r="AI16" s="24">
        <f t="shared" ref="AI16:AI25" si="12">SUMPRODUCT(S16:AH16,$A$7:$P$7)</f>
        <v>0</v>
      </c>
      <c r="AJ16" s="15">
        <f>AI16-AI22</f>
        <v>-22.4</v>
      </c>
    </row>
    <row r="17" spans="18:36" x14ac:dyDescent="0.25">
      <c r="S17" s="19">
        <f>IF(A3-A10&gt;$B$14,1,IF(A3-A10&lt;=$B$15,0,(A3-A10-$B$15)/($B$14-$B$15)))</f>
        <v>0</v>
      </c>
      <c r="T17" s="19">
        <f t="shared" ref="T17:AH17" si="13">IF(B3-B10&gt;$B$14,1,IF(B3-B10&lt;=$B$15,0,(B3-B10-$B$15)/($B$14-$B$15)))</f>
        <v>0</v>
      </c>
      <c r="U17" s="19">
        <f t="shared" si="13"/>
        <v>0</v>
      </c>
      <c r="V17" s="19">
        <f t="shared" si="13"/>
        <v>0</v>
      </c>
      <c r="W17" s="19">
        <f t="shared" si="13"/>
        <v>1</v>
      </c>
      <c r="X17" s="19">
        <f t="shared" si="13"/>
        <v>1</v>
      </c>
      <c r="Y17" s="19">
        <f t="shared" si="13"/>
        <v>0</v>
      </c>
      <c r="Z17" s="19">
        <f t="shared" si="13"/>
        <v>0</v>
      </c>
      <c r="AA17" s="19">
        <f t="shared" si="13"/>
        <v>0</v>
      </c>
      <c r="AB17" s="19">
        <f t="shared" si="13"/>
        <v>0</v>
      </c>
      <c r="AC17" s="19">
        <f t="shared" si="13"/>
        <v>0</v>
      </c>
      <c r="AD17" s="19">
        <f t="shared" si="13"/>
        <v>0</v>
      </c>
      <c r="AE17" s="19">
        <f t="shared" si="13"/>
        <v>0</v>
      </c>
      <c r="AF17" s="19">
        <f t="shared" si="13"/>
        <v>0</v>
      </c>
      <c r="AG17" s="19">
        <f t="shared" si="13"/>
        <v>0</v>
      </c>
      <c r="AH17" s="19">
        <f t="shared" si="13"/>
        <v>0</v>
      </c>
      <c r="AI17" s="24">
        <f t="shared" si="12"/>
        <v>9.52</v>
      </c>
      <c r="AJ17" s="23">
        <f>AI17-AI23</f>
        <v>9.52</v>
      </c>
    </row>
    <row r="18" spans="18:36" x14ac:dyDescent="0.25">
      <c r="S18" s="19">
        <f>IF(A3-A11&gt;$B$14,1,IF(A3-A11&lt;=$B$15,0,(A3-A11-$B$15)/($B$14-$B$15)))</f>
        <v>0</v>
      </c>
      <c r="T18" s="19">
        <f t="shared" ref="T18:AH18" si="14">IF(B3-B11&gt;$B$14,1,IF(B3-B11&lt;=$B$15,0,(B3-B11-$B$15)/($B$14-$B$15)))</f>
        <v>0</v>
      </c>
      <c r="U18" s="19">
        <f t="shared" si="14"/>
        <v>0</v>
      </c>
      <c r="V18" s="19">
        <f t="shared" si="14"/>
        <v>0</v>
      </c>
      <c r="W18" s="19">
        <f t="shared" si="14"/>
        <v>0</v>
      </c>
      <c r="X18" s="19">
        <f t="shared" si="14"/>
        <v>0</v>
      </c>
      <c r="Y18" s="19">
        <f t="shared" si="14"/>
        <v>0</v>
      </c>
      <c r="Z18" s="19">
        <f t="shared" si="14"/>
        <v>0</v>
      </c>
      <c r="AA18" s="19">
        <f t="shared" si="14"/>
        <v>0</v>
      </c>
      <c r="AB18" s="19">
        <f t="shared" si="14"/>
        <v>0</v>
      </c>
      <c r="AC18" s="19">
        <f t="shared" si="14"/>
        <v>0</v>
      </c>
      <c r="AD18" s="19">
        <f t="shared" si="14"/>
        <v>0</v>
      </c>
      <c r="AE18" s="19">
        <f t="shared" si="14"/>
        <v>0</v>
      </c>
      <c r="AF18" s="19">
        <f t="shared" si="14"/>
        <v>0</v>
      </c>
      <c r="AG18" s="19">
        <f t="shared" si="14"/>
        <v>0</v>
      </c>
      <c r="AH18" s="19">
        <f t="shared" si="14"/>
        <v>0</v>
      </c>
      <c r="AI18" s="24">
        <f t="shared" si="12"/>
        <v>0</v>
      </c>
      <c r="AJ18" s="15">
        <f>AI18-AI24</f>
        <v>-34.19</v>
      </c>
    </row>
    <row r="19" spans="18:36" x14ac:dyDescent="0.25">
      <c r="S19" s="19">
        <f>IF(A3-A12&gt;$B$14,1,IF(A3-A12&lt;=$B$15,0,(A3-A12-$B$15)/($B$14-$B$15)))</f>
        <v>0</v>
      </c>
      <c r="T19" s="19">
        <f t="shared" ref="T19:AH19" si="15">IF(B3-B12&gt;$B$14,1,IF(B3-B12&lt;=$B$15,0,(B3-B12-$B$15)/($B$14-$B$15)))</f>
        <v>0</v>
      </c>
      <c r="U19" s="19">
        <f t="shared" si="15"/>
        <v>0</v>
      </c>
      <c r="V19" s="19">
        <f t="shared" si="15"/>
        <v>0</v>
      </c>
      <c r="W19" s="19">
        <f t="shared" si="15"/>
        <v>0</v>
      </c>
      <c r="X19" s="19">
        <f t="shared" si="15"/>
        <v>1</v>
      </c>
      <c r="Y19" s="19">
        <f t="shared" si="15"/>
        <v>0</v>
      </c>
      <c r="Z19" s="19">
        <f t="shared" si="15"/>
        <v>0</v>
      </c>
      <c r="AA19" s="19">
        <f t="shared" si="15"/>
        <v>0</v>
      </c>
      <c r="AB19" s="19">
        <f t="shared" si="15"/>
        <v>0</v>
      </c>
      <c r="AC19" s="19">
        <f t="shared" si="15"/>
        <v>0</v>
      </c>
      <c r="AD19" s="19">
        <f t="shared" si="15"/>
        <v>0</v>
      </c>
      <c r="AE19" s="19">
        <f t="shared" si="15"/>
        <v>0</v>
      </c>
      <c r="AF19" s="19">
        <f t="shared" si="15"/>
        <v>0</v>
      </c>
      <c r="AG19" s="19">
        <f t="shared" si="15"/>
        <v>0</v>
      </c>
      <c r="AH19" s="19">
        <f t="shared" si="15"/>
        <v>0</v>
      </c>
      <c r="AI19" s="24">
        <f t="shared" si="12"/>
        <v>5.3</v>
      </c>
      <c r="AJ19" s="15">
        <f>AI19-AI25</f>
        <v>5.3</v>
      </c>
    </row>
    <row r="20" spans="18:36" x14ac:dyDescent="0.25">
      <c r="S20" t="s">
        <v>35</v>
      </c>
      <c r="AI20" s="24"/>
    </row>
    <row r="21" spans="18:36" x14ac:dyDescent="0.25">
      <c r="S21" s="19">
        <f>IF(A8-A3&gt;$B$14,1,IF(A8-A3&lt;=$B$15,0,(A8-A3-$B$15)/($B$14-$B$15)))</f>
        <v>0</v>
      </c>
      <c r="T21" s="19">
        <f t="shared" ref="T21:AH21" si="16">IF(B8-B3&gt;$B$14,1,IF(B8-B3&lt;=$B$15,0,(B8-B3-$B$15)/($B$14-$B$15)))</f>
        <v>0</v>
      </c>
      <c r="U21" s="19">
        <f t="shared" si="16"/>
        <v>0</v>
      </c>
      <c r="V21" s="19">
        <f t="shared" si="16"/>
        <v>1</v>
      </c>
      <c r="W21" s="19">
        <f t="shared" si="16"/>
        <v>0</v>
      </c>
      <c r="X21" s="19">
        <f t="shared" si="16"/>
        <v>0</v>
      </c>
      <c r="Y21" s="19">
        <f t="shared" si="16"/>
        <v>0</v>
      </c>
      <c r="Z21" s="19">
        <f t="shared" si="16"/>
        <v>0</v>
      </c>
      <c r="AA21" s="19">
        <f t="shared" si="16"/>
        <v>0</v>
      </c>
      <c r="AB21" s="19">
        <f t="shared" si="16"/>
        <v>0</v>
      </c>
      <c r="AC21" s="19">
        <f t="shared" si="16"/>
        <v>0</v>
      </c>
      <c r="AD21" s="19">
        <f t="shared" si="16"/>
        <v>1</v>
      </c>
      <c r="AE21" s="19">
        <f t="shared" si="16"/>
        <v>0</v>
      </c>
      <c r="AF21" s="19">
        <f t="shared" si="16"/>
        <v>1</v>
      </c>
      <c r="AG21" s="19">
        <f t="shared" si="16"/>
        <v>0</v>
      </c>
      <c r="AH21" s="19">
        <f t="shared" si="16"/>
        <v>0</v>
      </c>
      <c r="AI21" s="24">
        <f t="shared" si="12"/>
        <v>22.4</v>
      </c>
    </row>
    <row r="22" spans="18:36" x14ac:dyDescent="0.25">
      <c r="S22" s="19">
        <f>IF(A9-A3&gt;$B$14,1,IF(A9-A3&lt;=$B$15,0,(A9-A3-$B$15)/($B$14-$B$15)))</f>
        <v>0</v>
      </c>
      <c r="T22" s="19">
        <f t="shared" ref="T22:AH22" si="17">IF(B9-B3&gt;$B$14,1,IF(B9-B3&lt;=$B$15,0,(B9-B3-$B$15)/($B$14-$B$15)))</f>
        <v>0</v>
      </c>
      <c r="U22" s="19">
        <f t="shared" si="17"/>
        <v>0</v>
      </c>
      <c r="V22" s="19">
        <f t="shared" si="17"/>
        <v>1</v>
      </c>
      <c r="W22" s="19">
        <f t="shared" si="17"/>
        <v>0</v>
      </c>
      <c r="X22" s="19">
        <f t="shared" si="17"/>
        <v>0</v>
      </c>
      <c r="Y22" s="19">
        <f t="shared" si="17"/>
        <v>0</v>
      </c>
      <c r="Z22" s="19">
        <f t="shared" si="17"/>
        <v>0</v>
      </c>
      <c r="AA22" s="19">
        <f t="shared" si="17"/>
        <v>0</v>
      </c>
      <c r="AB22" s="19">
        <f t="shared" si="17"/>
        <v>0</v>
      </c>
      <c r="AC22" s="19">
        <f t="shared" si="17"/>
        <v>0</v>
      </c>
      <c r="AD22" s="19">
        <f t="shared" si="17"/>
        <v>1</v>
      </c>
      <c r="AE22" s="19">
        <f t="shared" si="17"/>
        <v>0</v>
      </c>
      <c r="AF22" s="19">
        <f t="shared" si="17"/>
        <v>1</v>
      </c>
      <c r="AG22" s="19">
        <f t="shared" si="17"/>
        <v>0</v>
      </c>
      <c r="AH22" s="19">
        <f t="shared" si="17"/>
        <v>0</v>
      </c>
      <c r="AI22" s="24">
        <f t="shared" si="12"/>
        <v>22.4</v>
      </c>
    </row>
    <row r="23" spans="18:36" x14ac:dyDescent="0.25">
      <c r="S23" s="19">
        <f>IF(A10-A3&gt;$B$14,1,IF(A10-A3&lt;=$B$15,0,(A10-A3-$B$15)/($B$14-$B$15)))</f>
        <v>0</v>
      </c>
      <c r="T23" s="19">
        <f t="shared" ref="T23:AH23" si="18">IF(B10-B3&gt;$B$14,1,IF(B10-B3&lt;=$B$15,0,(B10-B3-$B$15)/($B$14-$B$15)))</f>
        <v>0</v>
      </c>
      <c r="U23" s="19">
        <f t="shared" si="18"/>
        <v>0</v>
      </c>
      <c r="V23" s="19">
        <f t="shared" si="18"/>
        <v>0</v>
      </c>
      <c r="W23" s="19">
        <f t="shared" si="18"/>
        <v>0</v>
      </c>
      <c r="X23" s="19">
        <f t="shared" si="18"/>
        <v>0</v>
      </c>
      <c r="Y23" s="19">
        <f t="shared" si="18"/>
        <v>0</v>
      </c>
      <c r="Z23" s="19">
        <f t="shared" si="18"/>
        <v>0</v>
      </c>
      <c r="AA23" s="19">
        <f t="shared" si="18"/>
        <v>0</v>
      </c>
      <c r="AB23" s="19">
        <f t="shared" si="18"/>
        <v>0</v>
      </c>
      <c r="AC23" s="19">
        <f t="shared" si="18"/>
        <v>0</v>
      </c>
      <c r="AD23" s="19">
        <f t="shared" si="18"/>
        <v>0</v>
      </c>
      <c r="AE23" s="19">
        <f t="shared" si="18"/>
        <v>0</v>
      </c>
      <c r="AF23" s="19">
        <f t="shared" si="18"/>
        <v>0</v>
      </c>
      <c r="AG23" s="19">
        <f t="shared" si="18"/>
        <v>0</v>
      </c>
      <c r="AH23" s="19">
        <f t="shared" si="18"/>
        <v>0</v>
      </c>
      <c r="AI23" s="24">
        <f t="shared" si="12"/>
        <v>0</v>
      </c>
    </row>
    <row r="24" spans="18:36" x14ac:dyDescent="0.25">
      <c r="S24" s="19">
        <f>IF(A11-A3&gt;$B$14,1,IF(A11-A3&lt;=$B$15,0,(A11-A3-$B$15)/($B$14-$B$15)))</f>
        <v>0</v>
      </c>
      <c r="T24" s="19">
        <f t="shared" ref="T24:AH24" si="19">IF(B11-B3&gt;$B$14,1,IF(B11-B3&lt;=$B$15,0,(B11-B3-$B$15)/($B$14-$B$15)))</f>
        <v>0</v>
      </c>
      <c r="U24" s="19">
        <f t="shared" si="19"/>
        <v>0</v>
      </c>
      <c r="V24" s="19">
        <f t="shared" si="19"/>
        <v>1</v>
      </c>
      <c r="W24" s="19">
        <f t="shared" si="19"/>
        <v>0</v>
      </c>
      <c r="X24" s="19">
        <f t="shared" si="19"/>
        <v>0</v>
      </c>
      <c r="Y24" s="19">
        <f t="shared" si="19"/>
        <v>0</v>
      </c>
      <c r="Z24" s="19">
        <f t="shared" si="19"/>
        <v>0</v>
      </c>
      <c r="AA24" s="19">
        <f t="shared" si="19"/>
        <v>0</v>
      </c>
      <c r="AB24" s="19">
        <f t="shared" si="19"/>
        <v>0</v>
      </c>
      <c r="AC24" s="19">
        <f t="shared" si="19"/>
        <v>0</v>
      </c>
      <c r="AD24" s="19">
        <f t="shared" si="19"/>
        <v>1</v>
      </c>
      <c r="AE24" s="19">
        <f t="shared" si="19"/>
        <v>0</v>
      </c>
      <c r="AF24" s="19">
        <f t="shared" si="19"/>
        <v>1</v>
      </c>
      <c r="AG24" s="19">
        <f t="shared" si="19"/>
        <v>0</v>
      </c>
      <c r="AH24" s="19">
        <f t="shared" si="19"/>
        <v>1</v>
      </c>
      <c r="AI24" s="24">
        <f t="shared" si="12"/>
        <v>34.19</v>
      </c>
    </row>
    <row r="25" spans="18:36" x14ac:dyDescent="0.25">
      <c r="S25" s="19">
        <f>IF(A12-A3&gt;$B$14,1,IF(A12-A3&lt;=$B$15,0,(A12-A3-$B$15)/($B$14-$B$15)))</f>
        <v>0</v>
      </c>
      <c r="T25" s="19">
        <f t="shared" ref="T25:AH25" si="20">IF(B12-B3&gt;$B$14,1,IF(B12-B3&lt;=$B$15,0,(B12-B3-$B$15)/($B$14-$B$15)))</f>
        <v>0</v>
      </c>
      <c r="U25" s="19">
        <f t="shared" si="20"/>
        <v>0</v>
      </c>
      <c r="V25" s="19">
        <f t="shared" si="20"/>
        <v>0</v>
      </c>
      <c r="W25" s="19">
        <f t="shared" si="20"/>
        <v>0</v>
      </c>
      <c r="X25" s="19">
        <f t="shared" si="20"/>
        <v>0</v>
      </c>
      <c r="Y25" s="19">
        <f t="shared" si="20"/>
        <v>0</v>
      </c>
      <c r="Z25" s="19">
        <f t="shared" si="20"/>
        <v>0</v>
      </c>
      <c r="AA25" s="19">
        <f t="shared" si="20"/>
        <v>0</v>
      </c>
      <c r="AB25" s="19">
        <f t="shared" si="20"/>
        <v>0</v>
      </c>
      <c r="AC25" s="19">
        <f t="shared" si="20"/>
        <v>0</v>
      </c>
      <c r="AD25" s="19">
        <f t="shared" si="20"/>
        <v>0</v>
      </c>
      <c r="AE25" s="19">
        <f t="shared" si="20"/>
        <v>0</v>
      </c>
      <c r="AF25" s="19">
        <f t="shared" si="20"/>
        <v>0</v>
      </c>
      <c r="AG25" s="19">
        <f t="shared" si="20"/>
        <v>0</v>
      </c>
      <c r="AH25" s="19">
        <f t="shared" si="20"/>
        <v>0</v>
      </c>
      <c r="AI25" s="24">
        <f t="shared" si="12"/>
        <v>0</v>
      </c>
    </row>
    <row r="27" spans="18:36" x14ac:dyDescent="0.25">
      <c r="S27" t="s">
        <v>114</v>
      </c>
      <c r="AJ27" t="s">
        <v>36</v>
      </c>
    </row>
    <row r="28" spans="18:36" x14ac:dyDescent="0.25">
      <c r="R28" t="s">
        <v>40</v>
      </c>
      <c r="S28" s="19">
        <f>IF(A4-A8&gt;$B$14,1,IF(A4-A8&lt;=$B$15,0,(A4-A8-$B$15)/($B$14-$B$15)))</f>
        <v>0</v>
      </c>
      <c r="T28" s="19">
        <f t="shared" ref="T28:AH28" si="21">IF(B4-B8&gt;$B$14,1,IF(B4-B8&lt;=$B$15,0,(B4-B8-$B$15)/($B$14-$B$15)))</f>
        <v>0</v>
      </c>
      <c r="U28" s="19">
        <f t="shared" si="21"/>
        <v>0</v>
      </c>
      <c r="V28" s="19">
        <f t="shared" si="21"/>
        <v>0</v>
      </c>
      <c r="W28" s="19">
        <f t="shared" si="21"/>
        <v>0</v>
      </c>
      <c r="X28" s="19">
        <f t="shared" si="21"/>
        <v>0</v>
      </c>
      <c r="Y28" s="19">
        <f t="shared" si="21"/>
        <v>0</v>
      </c>
      <c r="Z28" s="19">
        <f t="shared" si="21"/>
        <v>0</v>
      </c>
      <c r="AA28" s="19">
        <f t="shared" si="21"/>
        <v>0</v>
      </c>
      <c r="AB28" s="19">
        <f t="shared" si="21"/>
        <v>0</v>
      </c>
      <c r="AC28" s="19">
        <f t="shared" si="21"/>
        <v>0</v>
      </c>
      <c r="AD28" s="19">
        <f t="shared" si="21"/>
        <v>0</v>
      </c>
      <c r="AE28" s="19">
        <f t="shared" si="21"/>
        <v>0</v>
      </c>
      <c r="AF28" s="19">
        <f t="shared" si="21"/>
        <v>0</v>
      </c>
      <c r="AG28" s="19">
        <f t="shared" si="21"/>
        <v>0</v>
      </c>
      <c r="AH28" s="19">
        <f t="shared" si="21"/>
        <v>0</v>
      </c>
      <c r="AI28" s="24">
        <f>SUMPRODUCT(S28:AH28,$A$7:$P$7)</f>
        <v>0</v>
      </c>
      <c r="AJ28" s="15">
        <f>AI28-AI34</f>
        <v>-4.330000000000001</v>
      </c>
    </row>
    <row r="29" spans="18:36" x14ac:dyDescent="0.25">
      <c r="S29" s="19">
        <f>IF(A4-A9&gt;$B$14,1,IF(A4-A9&lt;=$B$15,0,(A4-A9-$B$15)/($B$14-$B$15)))</f>
        <v>1</v>
      </c>
      <c r="T29" s="19">
        <f t="shared" ref="T29:AH29" si="22">IF(B4-B9&gt;$B$14,1,IF(B4-B9&lt;=$B$15,0,(B4-B9-$B$15)/($B$14-$B$15)))</f>
        <v>1</v>
      </c>
      <c r="U29" s="19">
        <f t="shared" si="22"/>
        <v>0</v>
      </c>
      <c r="V29" s="19">
        <f t="shared" si="22"/>
        <v>0</v>
      </c>
      <c r="W29" s="19">
        <f t="shared" si="22"/>
        <v>0</v>
      </c>
      <c r="X29" s="19">
        <f t="shared" si="22"/>
        <v>0</v>
      </c>
      <c r="Y29" s="19">
        <f t="shared" si="22"/>
        <v>0</v>
      </c>
      <c r="Z29" s="19">
        <f t="shared" si="22"/>
        <v>0</v>
      </c>
      <c r="AA29" s="19">
        <f t="shared" si="22"/>
        <v>0</v>
      </c>
      <c r="AB29" s="19">
        <f t="shared" si="22"/>
        <v>0</v>
      </c>
      <c r="AC29" s="19">
        <f t="shared" si="22"/>
        <v>0</v>
      </c>
      <c r="AD29" s="19">
        <f t="shared" si="22"/>
        <v>0</v>
      </c>
      <c r="AE29" s="19">
        <f t="shared" si="22"/>
        <v>0</v>
      </c>
      <c r="AF29" s="19">
        <f t="shared" si="22"/>
        <v>0</v>
      </c>
      <c r="AG29" s="19">
        <f t="shared" si="22"/>
        <v>0</v>
      </c>
      <c r="AH29" s="19">
        <f t="shared" si="22"/>
        <v>0</v>
      </c>
      <c r="AI29" s="24">
        <f>SUMPRODUCT(S29:AH29,$A$7:$P$7)</f>
        <v>1.96</v>
      </c>
      <c r="AJ29" s="15">
        <f>AI29-AI35</f>
        <v>-16.11</v>
      </c>
    </row>
    <row r="30" spans="18:36" x14ac:dyDescent="0.25">
      <c r="S30" s="19">
        <f>IF(A4-A10&gt;$B$14,1,IF(A4-A10&lt;=$B$15,0,(A4-A10-$B$15)/($B$14-$B$15)))</f>
        <v>0</v>
      </c>
      <c r="T30" s="19">
        <f t="shared" ref="T30:AH30" si="23">IF(B4-B10&gt;$B$14,1,IF(B4-B10&lt;=$B$15,0,(B4-B10-$B$15)/($B$14-$B$15)))</f>
        <v>0</v>
      </c>
      <c r="U30" s="19">
        <f t="shared" si="23"/>
        <v>0</v>
      </c>
      <c r="V30" s="19">
        <f t="shared" si="23"/>
        <v>0</v>
      </c>
      <c r="W30" s="19">
        <f t="shared" si="23"/>
        <v>0</v>
      </c>
      <c r="X30" s="19">
        <f t="shared" si="23"/>
        <v>0</v>
      </c>
      <c r="Y30" s="19">
        <f t="shared" si="23"/>
        <v>0</v>
      </c>
      <c r="Z30" s="19">
        <f t="shared" si="23"/>
        <v>0</v>
      </c>
      <c r="AA30" s="19">
        <f t="shared" si="23"/>
        <v>0</v>
      </c>
      <c r="AB30" s="19">
        <f t="shared" si="23"/>
        <v>0</v>
      </c>
      <c r="AC30" s="19">
        <f t="shared" si="23"/>
        <v>0</v>
      </c>
      <c r="AD30" s="19">
        <f t="shared" si="23"/>
        <v>0</v>
      </c>
      <c r="AE30" s="19">
        <f t="shared" si="23"/>
        <v>0</v>
      </c>
      <c r="AF30" s="19">
        <f t="shared" si="23"/>
        <v>0</v>
      </c>
      <c r="AG30" s="19">
        <f t="shared" si="23"/>
        <v>0</v>
      </c>
      <c r="AH30" s="19">
        <f t="shared" si="23"/>
        <v>1</v>
      </c>
      <c r="AI30" s="24">
        <f>SUMPRODUCT(S30:AH30,$A$7:$P$7)</f>
        <v>11.79</v>
      </c>
      <c r="AJ30" s="23">
        <f>AI30-AI36</f>
        <v>11.79</v>
      </c>
    </row>
    <row r="31" spans="18:36" x14ac:dyDescent="0.25">
      <c r="S31" s="19">
        <f>IF(A4-A11&gt;$B$14,1,IF(A4-A11&lt;=$B$15,0,(A4-A11-$B$15)/($B$14-$B$15)))</f>
        <v>0</v>
      </c>
      <c r="T31" s="19">
        <f t="shared" ref="T31:AH31" si="24">IF(B4-B11&gt;$B$14,1,IF(B4-B11&lt;=$B$15,0,(B4-B11-$B$15)/($B$14-$B$15)))</f>
        <v>0</v>
      </c>
      <c r="U31" s="19">
        <f t="shared" si="24"/>
        <v>0</v>
      </c>
      <c r="V31" s="19">
        <f t="shared" si="24"/>
        <v>0</v>
      </c>
      <c r="W31" s="19">
        <f t="shared" si="24"/>
        <v>0</v>
      </c>
      <c r="X31" s="19">
        <f t="shared" si="24"/>
        <v>0</v>
      </c>
      <c r="Y31" s="19">
        <f t="shared" si="24"/>
        <v>0</v>
      </c>
      <c r="Z31" s="19">
        <f t="shared" si="24"/>
        <v>0</v>
      </c>
      <c r="AA31" s="19">
        <f t="shared" si="24"/>
        <v>1</v>
      </c>
      <c r="AB31" s="19">
        <f t="shared" si="24"/>
        <v>0</v>
      </c>
      <c r="AC31" s="19">
        <f t="shared" si="24"/>
        <v>0</v>
      </c>
      <c r="AD31" s="19">
        <f t="shared" si="24"/>
        <v>0</v>
      </c>
      <c r="AE31" s="19">
        <f t="shared" si="24"/>
        <v>0</v>
      </c>
      <c r="AF31" s="19">
        <f t="shared" si="24"/>
        <v>0</v>
      </c>
      <c r="AG31" s="19">
        <f t="shared" si="24"/>
        <v>0</v>
      </c>
      <c r="AH31" s="19">
        <f t="shared" si="24"/>
        <v>0</v>
      </c>
      <c r="AI31" s="24">
        <f>SUMPRODUCT(S31:AH31,$A$7:$P$7)</f>
        <v>6.39</v>
      </c>
      <c r="AJ31" s="15">
        <f>AI31-AI37</f>
        <v>-18.07</v>
      </c>
    </row>
    <row r="32" spans="18:36" x14ac:dyDescent="0.25">
      <c r="S32" s="19">
        <f>IF(A4-A12&gt;$B$14,1,IF(A4-A12&lt;=$B$15,0,(A4-A12-$B$15)/($B$14-$B$15)))</f>
        <v>1</v>
      </c>
      <c r="T32" s="19">
        <f t="shared" ref="T32:AH32" si="25">IF(B4-B12&gt;$B$14,1,IF(B4-B12&lt;=$B$15,0,(B4-B12-$B$15)/($B$14-$B$15)))</f>
        <v>0</v>
      </c>
      <c r="U32" s="19">
        <f t="shared" si="25"/>
        <v>0</v>
      </c>
      <c r="V32" s="19">
        <f t="shared" si="25"/>
        <v>0</v>
      </c>
      <c r="W32" s="19">
        <f t="shared" si="25"/>
        <v>0</v>
      </c>
      <c r="X32" s="19">
        <f t="shared" si="25"/>
        <v>0</v>
      </c>
      <c r="Y32" s="19">
        <f t="shared" si="25"/>
        <v>0</v>
      </c>
      <c r="Z32" s="19">
        <f t="shared" si="25"/>
        <v>0</v>
      </c>
      <c r="AA32" s="19">
        <f t="shared" si="25"/>
        <v>0</v>
      </c>
      <c r="AB32" s="19">
        <f t="shared" si="25"/>
        <v>0</v>
      </c>
      <c r="AC32" s="19">
        <f t="shared" si="25"/>
        <v>0</v>
      </c>
      <c r="AD32" s="19">
        <f t="shared" si="25"/>
        <v>0</v>
      </c>
      <c r="AE32" s="19">
        <f t="shared" si="25"/>
        <v>0</v>
      </c>
      <c r="AF32" s="19">
        <f t="shared" si="25"/>
        <v>0</v>
      </c>
      <c r="AG32" s="19">
        <f t="shared" si="25"/>
        <v>0</v>
      </c>
      <c r="AH32" s="19">
        <f t="shared" si="25"/>
        <v>0</v>
      </c>
      <c r="AI32" s="24">
        <f>SUMPRODUCT(S32:AH32,$A$7:$P$7)</f>
        <v>0.98</v>
      </c>
      <c r="AJ32" s="15">
        <f>AI32-AI38</f>
        <v>0.98</v>
      </c>
    </row>
    <row r="33" spans="18:36" x14ac:dyDescent="0.25">
      <c r="S33" t="s">
        <v>35</v>
      </c>
      <c r="AI33" s="24"/>
    </row>
    <row r="34" spans="18:36" x14ac:dyDescent="0.25">
      <c r="S34" s="19">
        <f>IF(A8-A4&gt;$B$14,1,IF(A8-A4&lt;=$B$15,0,(A8-A4-$B$15)/($B$14-$B$15)))</f>
        <v>0</v>
      </c>
      <c r="T34" s="19">
        <f t="shared" ref="T34:AH34" si="26">IF(B8-B4&gt;$B$14,1,IF(B5-B4&lt;=$B$15,0,(B8-B4-$B$15)/($B$14-$B$15)))</f>
        <v>0</v>
      </c>
      <c r="U34" s="19">
        <f t="shared" si="26"/>
        <v>0</v>
      </c>
      <c r="V34" s="19">
        <f t="shared" si="26"/>
        <v>0</v>
      </c>
      <c r="W34" s="19">
        <f t="shared" si="26"/>
        <v>-1</v>
      </c>
      <c r="X34" s="19">
        <f t="shared" si="26"/>
        <v>0</v>
      </c>
      <c r="Y34" s="19">
        <f t="shared" si="26"/>
        <v>0</v>
      </c>
      <c r="Z34" s="19">
        <f t="shared" si="26"/>
        <v>0</v>
      </c>
      <c r="AA34" s="19">
        <f t="shared" si="26"/>
        <v>0</v>
      </c>
      <c r="AB34" s="19">
        <f t="shared" si="26"/>
        <v>0</v>
      </c>
      <c r="AC34" s="19">
        <f t="shared" si="26"/>
        <v>0</v>
      </c>
      <c r="AD34" s="19">
        <f t="shared" si="26"/>
        <v>0</v>
      </c>
      <c r="AE34" s="19">
        <f t="shared" si="26"/>
        <v>1</v>
      </c>
      <c r="AF34" s="19">
        <f t="shared" si="26"/>
        <v>0</v>
      </c>
      <c r="AG34" s="19">
        <f t="shared" si="26"/>
        <v>0</v>
      </c>
      <c r="AH34" s="19">
        <f t="shared" si="26"/>
        <v>0</v>
      </c>
      <c r="AI34" s="24">
        <f>SUMPRODUCT(S34:AH34,$A$7:$P$7)</f>
        <v>4.330000000000001</v>
      </c>
    </row>
    <row r="35" spans="18:36" x14ac:dyDescent="0.25">
      <c r="S35" s="19">
        <f>IF(A9-A4&gt;$B$14,1,IF(A9-A4&lt;=$B$15,0,(A9-A4-$B$15)/($B$14-$B$15)))</f>
        <v>0</v>
      </c>
      <c r="T35" s="19">
        <f t="shared" ref="T35:AH35" si="27">IF(B9-B4&gt;$B$14,1,IF(B9-B4&lt;=$B$15,0,(B9-B4-$B$15)/($B$14-$B$15)))</f>
        <v>0</v>
      </c>
      <c r="U35" s="19">
        <f t="shared" si="27"/>
        <v>0</v>
      </c>
      <c r="V35" s="19">
        <f t="shared" si="27"/>
        <v>0</v>
      </c>
      <c r="W35" s="19">
        <f t="shared" si="27"/>
        <v>1</v>
      </c>
      <c r="X35" s="19">
        <f t="shared" si="27"/>
        <v>1</v>
      </c>
      <c r="Y35" s="19">
        <f t="shared" si="27"/>
        <v>0</v>
      </c>
      <c r="Z35" s="19">
        <f t="shared" si="27"/>
        <v>0</v>
      </c>
      <c r="AA35" s="19">
        <f t="shared" si="27"/>
        <v>0</v>
      </c>
      <c r="AB35" s="19">
        <f t="shared" si="27"/>
        <v>0</v>
      </c>
      <c r="AC35" s="19">
        <f t="shared" si="27"/>
        <v>0</v>
      </c>
      <c r="AD35" s="19">
        <f t="shared" si="27"/>
        <v>0</v>
      </c>
      <c r="AE35" s="19">
        <f t="shared" si="27"/>
        <v>1</v>
      </c>
      <c r="AF35" s="19">
        <f t="shared" si="27"/>
        <v>0</v>
      </c>
      <c r="AG35" s="19">
        <f t="shared" si="27"/>
        <v>0</v>
      </c>
      <c r="AH35" s="19">
        <f t="shared" si="27"/>
        <v>0</v>
      </c>
      <c r="AI35" s="24">
        <f>SUMPRODUCT(S35:AH35,$A$7:$P$7)</f>
        <v>18.07</v>
      </c>
    </row>
    <row r="36" spans="18:36" x14ac:dyDescent="0.25">
      <c r="S36" s="19">
        <f>IF(A10-A4&gt;$B$14,1,IF(A10-A4&lt;=$B$15,0,(A10-A4-$B$15)/($B$14-$B$15)))</f>
        <v>0</v>
      </c>
      <c r="T36" s="19">
        <f t="shared" ref="T36:AH36" si="28">IF(B10-B4&gt;$B$14,1,IF(B10-B4&lt;=$B$15,0,(B10-B4-$B$15)/($B$14-$B$15)))</f>
        <v>0</v>
      </c>
      <c r="U36" s="19">
        <f t="shared" si="28"/>
        <v>0</v>
      </c>
      <c r="V36" s="19">
        <f t="shared" si="28"/>
        <v>0</v>
      </c>
      <c r="W36" s="19">
        <f t="shared" si="28"/>
        <v>0</v>
      </c>
      <c r="X36" s="19">
        <f t="shared" si="28"/>
        <v>0</v>
      </c>
      <c r="Y36" s="19">
        <f t="shared" si="28"/>
        <v>0</v>
      </c>
      <c r="Z36" s="19">
        <f t="shared" si="28"/>
        <v>0</v>
      </c>
      <c r="AA36" s="19">
        <f t="shared" si="28"/>
        <v>0</v>
      </c>
      <c r="AB36" s="19">
        <f t="shared" si="28"/>
        <v>0</v>
      </c>
      <c r="AC36" s="19">
        <f t="shared" si="28"/>
        <v>0</v>
      </c>
      <c r="AD36" s="19">
        <f t="shared" si="28"/>
        <v>0</v>
      </c>
      <c r="AE36" s="19">
        <f t="shared" si="28"/>
        <v>0</v>
      </c>
      <c r="AF36" s="19">
        <f t="shared" si="28"/>
        <v>0</v>
      </c>
      <c r="AG36" s="19">
        <f t="shared" si="28"/>
        <v>0</v>
      </c>
      <c r="AH36" s="19">
        <f t="shared" si="28"/>
        <v>0</v>
      </c>
      <c r="AI36" s="24">
        <f>SUMPRODUCT(S36:AH36,$A$7:$P$7)</f>
        <v>0</v>
      </c>
    </row>
    <row r="37" spans="18:36" x14ac:dyDescent="0.25">
      <c r="S37" s="19">
        <f>IF(A11-A4&gt;$B$14,1,IF(A11-A4&lt;=$B$15,0,(A11-A4-$B$15)/($B$14-$B$15)))</f>
        <v>0</v>
      </c>
      <c r="T37" s="19">
        <f t="shared" ref="T37:AH37" si="29">IF(B11-B4&gt;$B$14,1,IF(B11-B4&lt;=$B$15,0,(B11-B4-$B$15)/($B$14-$B$15)))</f>
        <v>0</v>
      </c>
      <c r="U37" s="19">
        <f t="shared" si="29"/>
        <v>0</v>
      </c>
      <c r="V37" s="19">
        <f t="shared" si="29"/>
        <v>0</v>
      </c>
      <c r="W37" s="19">
        <f t="shared" si="29"/>
        <v>1</v>
      </c>
      <c r="X37" s="19">
        <f t="shared" si="29"/>
        <v>1</v>
      </c>
      <c r="Y37" s="19">
        <f t="shared" si="29"/>
        <v>0</v>
      </c>
      <c r="Z37" s="19">
        <f t="shared" si="29"/>
        <v>0</v>
      </c>
      <c r="AA37" s="19">
        <f t="shared" si="29"/>
        <v>0</v>
      </c>
      <c r="AB37" s="19">
        <f t="shared" si="29"/>
        <v>1</v>
      </c>
      <c r="AC37" s="19">
        <f t="shared" si="29"/>
        <v>0</v>
      </c>
      <c r="AD37" s="19">
        <f t="shared" si="29"/>
        <v>0</v>
      </c>
      <c r="AE37" s="19">
        <f t="shared" si="29"/>
        <v>1</v>
      </c>
      <c r="AF37" s="19">
        <f t="shared" si="29"/>
        <v>0</v>
      </c>
      <c r="AG37" s="19">
        <f t="shared" si="29"/>
        <v>0</v>
      </c>
      <c r="AH37" s="19">
        <f t="shared" si="29"/>
        <v>0</v>
      </c>
      <c r="AI37" s="24">
        <f>SUMPRODUCT(S37:AH37,$A$7:$P$7)</f>
        <v>24.46</v>
      </c>
    </row>
    <row r="38" spans="18:36" x14ac:dyDescent="0.25">
      <c r="S38" s="19">
        <f>IF(A12-A4&gt;$B$14,1,IF(A12-A4&lt;=$B$15,0,(A12-A4-$B$15)/($B$14-$B$15)))</f>
        <v>0</v>
      </c>
      <c r="T38" s="19">
        <f t="shared" ref="T38:AH38" si="30">IF(B12-B4&gt;$B$14,1,IF(B12-B4&lt;=$B$15,0,(B12-B4-$B$15)/($B$14-$B$15)))</f>
        <v>0</v>
      </c>
      <c r="U38" s="19">
        <f t="shared" si="30"/>
        <v>0</v>
      </c>
      <c r="V38" s="19">
        <f t="shared" si="30"/>
        <v>0</v>
      </c>
      <c r="W38" s="19">
        <f t="shared" si="30"/>
        <v>0</v>
      </c>
      <c r="X38" s="19">
        <f t="shared" si="30"/>
        <v>0</v>
      </c>
      <c r="Y38" s="19">
        <f t="shared" si="30"/>
        <v>0</v>
      </c>
      <c r="Z38" s="19">
        <f t="shared" si="30"/>
        <v>0</v>
      </c>
      <c r="AA38" s="19">
        <f t="shared" si="30"/>
        <v>0</v>
      </c>
      <c r="AB38" s="19">
        <f t="shared" si="30"/>
        <v>0</v>
      </c>
      <c r="AC38" s="19">
        <f t="shared" si="30"/>
        <v>0</v>
      </c>
      <c r="AD38" s="19">
        <f t="shared" si="30"/>
        <v>0</v>
      </c>
      <c r="AE38" s="19">
        <f t="shared" si="30"/>
        <v>0</v>
      </c>
      <c r="AF38" s="19">
        <f t="shared" si="30"/>
        <v>0</v>
      </c>
      <c r="AG38" s="19">
        <f t="shared" si="30"/>
        <v>0</v>
      </c>
      <c r="AH38" s="19">
        <f t="shared" si="30"/>
        <v>0</v>
      </c>
      <c r="AI38" s="24">
        <f>SUMPRODUCT(S38:AH38,$A$7:$P$7)</f>
        <v>0</v>
      </c>
    </row>
    <row r="40" spans="18:36" x14ac:dyDescent="0.25">
      <c r="S40" t="s">
        <v>114</v>
      </c>
      <c r="AJ40" t="s">
        <v>36</v>
      </c>
    </row>
    <row r="41" spans="18:36" x14ac:dyDescent="0.25">
      <c r="R41" t="s">
        <v>41</v>
      </c>
      <c r="S41" s="19">
        <f>IF(A5-A8&gt;$B$14,1,IF(A5-A8&lt;=$B$15,0,(A5-A8-$B$15)/($B$14-$B$15)))</f>
        <v>0</v>
      </c>
      <c r="T41" s="19">
        <f t="shared" ref="T41:AH41" si="31">IF(B5-B8&gt;$B$14,1,IF(B5-B8&lt;=$B$15,0,(B5-B8-$B$15)/($B$14-$B$15)))</f>
        <v>0</v>
      </c>
      <c r="U41" s="19">
        <f t="shared" si="31"/>
        <v>0</v>
      </c>
      <c r="V41" s="19">
        <f t="shared" si="31"/>
        <v>0</v>
      </c>
      <c r="W41" s="19">
        <f t="shared" si="31"/>
        <v>1</v>
      </c>
      <c r="X41" s="19">
        <f t="shared" si="31"/>
        <v>1</v>
      </c>
      <c r="Y41" s="19">
        <f t="shared" si="31"/>
        <v>0</v>
      </c>
      <c r="Z41" s="19">
        <f t="shared" si="31"/>
        <v>0</v>
      </c>
      <c r="AA41" s="19">
        <f t="shared" si="31"/>
        <v>0</v>
      </c>
      <c r="AB41" s="19">
        <f t="shared" si="31"/>
        <v>0</v>
      </c>
      <c r="AC41" s="19">
        <f t="shared" si="31"/>
        <v>0</v>
      </c>
      <c r="AD41" s="19">
        <f t="shared" si="31"/>
        <v>0</v>
      </c>
      <c r="AE41" s="19">
        <f t="shared" si="31"/>
        <v>0</v>
      </c>
      <c r="AF41" s="19">
        <f t="shared" si="31"/>
        <v>0</v>
      </c>
      <c r="AG41" s="19">
        <f t="shared" si="31"/>
        <v>0</v>
      </c>
      <c r="AH41" s="19">
        <f t="shared" si="31"/>
        <v>0</v>
      </c>
      <c r="AI41" s="24">
        <f>SUMPRODUCT(S41:AH41,$A$7:$P$7)</f>
        <v>9.52</v>
      </c>
      <c r="AJ41" s="15">
        <f>AI41-AI47</f>
        <v>9.52</v>
      </c>
    </row>
    <row r="42" spans="18:36" x14ac:dyDescent="0.25">
      <c r="S42" s="19">
        <f>IF(A5-A9&gt;$B$14,1,IF(A5-A9&lt;=$B$15,0,(A5-A9-$B$15)/($B$14-$B$15)))</f>
        <v>0</v>
      </c>
      <c r="T42" s="19">
        <f t="shared" ref="T42:AH42" si="32">IF(B5-B9&gt;$B$14,1,IF(B5-B9&lt;=$B$15,0,(B5-B9-$B$15)/($B$14-$B$15)))</f>
        <v>0</v>
      </c>
      <c r="U42" s="19">
        <f t="shared" si="32"/>
        <v>0</v>
      </c>
      <c r="V42" s="19">
        <f t="shared" si="32"/>
        <v>0</v>
      </c>
      <c r="W42" s="19">
        <f t="shared" si="32"/>
        <v>0</v>
      </c>
      <c r="X42" s="19">
        <f t="shared" si="32"/>
        <v>0</v>
      </c>
      <c r="Y42" s="19">
        <f t="shared" si="32"/>
        <v>0</v>
      </c>
      <c r="Z42" s="19">
        <f t="shared" si="32"/>
        <v>0</v>
      </c>
      <c r="AA42" s="19">
        <f t="shared" si="32"/>
        <v>0</v>
      </c>
      <c r="AB42" s="19">
        <f t="shared" si="32"/>
        <v>0</v>
      </c>
      <c r="AC42" s="19">
        <f t="shared" si="32"/>
        <v>0</v>
      </c>
      <c r="AD42" s="19">
        <f t="shared" si="32"/>
        <v>0</v>
      </c>
      <c r="AE42" s="19">
        <f t="shared" si="32"/>
        <v>0</v>
      </c>
      <c r="AF42" s="19">
        <f t="shared" si="32"/>
        <v>0</v>
      </c>
      <c r="AG42" s="19">
        <f t="shared" si="32"/>
        <v>0</v>
      </c>
      <c r="AH42" s="19">
        <f t="shared" si="32"/>
        <v>0</v>
      </c>
      <c r="AI42" s="24">
        <f>SUMPRODUCT(S42:AH42,$A$7:$P$7)</f>
        <v>0</v>
      </c>
      <c r="AJ42" s="15">
        <f>AI42-AI48</f>
        <v>0</v>
      </c>
    </row>
    <row r="43" spans="18:36" x14ac:dyDescent="0.25">
      <c r="S43" s="19">
        <f>IF(A5-A10&gt;$B$14,1,IF(A5-A10&lt;=$B$15,0,(A5-A10-$B$15)/($B$14-$B$15)))</f>
        <v>0</v>
      </c>
      <c r="T43" s="19">
        <f t="shared" ref="T43:AH43" si="33">IF(B5-B10&gt;$B$14,1,IF(B5-B10&lt;=$B$15,0,(B5-B10-$B$15)/($B$14-$B$15)))</f>
        <v>0</v>
      </c>
      <c r="U43" s="19">
        <f t="shared" si="33"/>
        <v>0</v>
      </c>
      <c r="V43" s="19">
        <f t="shared" si="33"/>
        <v>1</v>
      </c>
      <c r="W43" s="19">
        <f t="shared" si="33"/>
        <v>1</v>
      </c>
      <c r="X43" s="19">
        <f t="shared" si="33"/>
        <v>1</v>
      </c>
      <c r="Y43" s="19">
        <f t="shared" si="33"/>
        <v>0</v>
      </c>
      <c r="Z43" s="19">
        <f t="shared" si="33"/>
        <v>0</v>
      </c>
      <c r="AA43" s="19">
        <f t="shared" si="33"/>
        <v>0</v>
      </c>
      <c r="AB43" s="19">
        <f t="shared" si="33"/>
        <v>0</v>
      </c>
      <c r="AC43" s="19">
        <f t="shared" si="33"/>
        <v>0</v>
      </c>
      <c r="AD43" s="19">
        <f t="shared" si="33"/>
        <v>1</v>
      </c>
      <c r="AE43" s="19">
        <f t="shared" si="33"/>
        <v>1</v>
      </c>
      <c r="AF43" s="19">
        <f t="shared" si="33"/>
        <v>0</v>
      </c>
      <c r="AG43" s="19">
        <f t="shared" si="33"/>
        <v>0</v>
      </c>
      <c r="AH43" s="19">
        <f t="shared" si="33"/>
        <v>0</v>
      </c>
      <c r="AI43" s="24">
        <f>SUMPRODUCT(S43:AH43,$A$7:$P$7)</f>
        <v>30.84</v>
      </c>
      <c r="AJ43" s="23">
        <f>AI43-AI49</f>
        <v>30.84</v>
      </c>
    </row>
    <row r="44" spans="18:36" x14ac:dyDescent="0.25">
      <c r="S44" s="19">
        <f>IF(A5-A11&gt;$B$14,1,IF(A5-A11&lt;=$B$15,0,(A5-A11-$B$15)/($B$14-$B$15)))</f>
        <v>0</v>
      </c>
      <c r="T44" s="19">
        <f t="shared" ref="T44:AH44" si="34">IF(B5-B11&gt;$B$14,1,IF(B5-B11&lt;=$B$15,0,(B5-B11-$B$15)/($B$14-$B$15)))</f>
        <v>0</v>
      </c>
      <c r="U44" s="19">
        <f t="shared" si="34"/>
        <v>0</v>
      </c>
      <c r="V44" s="19">
        <f t="shared" si="34"/>
        <v>0</v>
      </c>
      <c r="W44" s="19">
        <f t="shared" si="34"/>
        <v>0</v>
      </c>
      <c r="X44" s="19">
        <f t="shared" si="34"/>
        <v>0</v>
      </c>
      <c r="Y44" s="19">
        <f t="shared" si="34"/>
        <v>0</v>
      </c>
      <c r="Z44" s="19">
        <f t="shared" si="34"/>
        <v>0</v>
      </c>
      <c r="AA44" s="19">
        <f t="shared" si="34"/>
        <v>0</v>
      </c>
      <c r="AB44" s="19">
        <f t="shared" si="34"/>
        <v>0</v>
      </c>
      <c r="AC44" s="19">
        <f t="shared" si="34"/>
        <v>0</v>
      </c>
      <c r="AD44" s="19">
        <f t="shared" si="34"/>
        <v>0</v>
      </c>
      <c r="AE44" s="19">
        <f t="shared" si="34"/>
        <v>0</v>
      </c>
      <c r="AF44" s="19">
        <f t="shared" si="34"/>
        <v>0</v>
      </c>
      <c r="AG44" s="19">
        <f t="shared" si="34"/>
        <v>0</v>
      </c>
      <c r="AH44" s="19">
        <f t="shared" si="34"/>
        <v>0</v>
      </c>
      <c r="AI44" s="24">
        <f>SUMPRODUCT(S44:AH44,$A$7:$P$7)</f>
        <v>0</v>
      </c>
      <c r="AJ44" s="15">
        <f>AI44-AI50</f>
        <v>-15.92</v>
      </c>
    </row>
    <row r="45" spans="18:36" x14ac:dyDescent="0.25">
      <c r="S45" s="19">
        <f>IF(A5-A12&gt;$B$14,1,IF(A5-A12&lt;=$B$15,0,(A5-A12-$B$15)/($B$14-$B$15)))</f>
        <v>0</v>
      </c>
      <c r="T45" s="19">
        <f t="shared" ref="T45:AH45" si="35">IF(B5-B12&gt;$B$14,1,IF(B5-B12&lt;=$B$15,0,(B5-B12-$B$15)/($B$14-$B$15)))</f>
        <v>0</v>
      </c>
      <c r="U45" s="19">
        <f t="shared" si="35"/>
        <v>0</v>
      </c>
      <c r="V45" s="19">
        <f t="shared" si="35"/>
        <v>1</v>
      </c>
      <c r="W45" s="19">
        <f t="shared" si="35"/>
        <v>1</v>
      </c>
      <c r="X45" s="19">
        <f t="shared" si="35"/>
        <v>1</v>
      </c>
      <c r="Y45" s="19">
        <f t="shared" si="35"/>
        <v>0</v>
      </c>
      <c r="Z45" s="19">
        <f t="shared" si="35"/>
        <v>0</v>
      </c>
      <c r="AA45" s="19">
        <f t="shared" si="35"/>
        <v>0</v>
      </c>
      <c r="AB45" s="19">
        <f t="shared" si="35"/>
        <v>0</v>
      </c>
      <c r="AC45" s="19">
        <f t="shared" si="35"/>
        <v>0</v>
      </c>
      <c r="AD45" s="19">
        <f t="shared" si="35"/>
        <v>1</v>
      </c>
      <c r="AE45" s="19">
        <f t="shared" si="35"/>
        <v>0</v>
      </c>
      <c r="AF45" s="19">
        <f t="shared" si="35"/>
        <v>0</v>
      </c>
      <c r="AG45" s="19">
        <f t="shared" si="35"/>
        <v>0</v>
      </c>
      <c r="AH45" s="19">
        <f t="shared" si="35"/>
        <v>0</v>
      </c>
      <c r="AI45" s="24">
        <f>SUMPRODUCT(S45:AH45,$A$7:$P$7)</f>
        <v>22.29</v>
      </c>
      <c r="AJ45" s="15">
        <f>AI45-AI51</f>
        <v>22.29</v>
      </c>
    </row>
    <row r="46" spans="18:36" x14ac:dyDescent="0.25">
      <c r="S46" t="s">
        <v>35</v>
      </c>
      <c r="AI46" s="24"/>
    </row>
    <row r="47" spans="18:36" x14ac:dyDescent="0.25">
      <c r="S47" s="19">
        <f>IF(A8-A5&gt;$B$14,1,IF(A8-A5&lt;=$B$15,0,(A8-A5-$B$15)/($B$14-$B$15)))</f>
        <v>0</v>
      </c>
      <c r="T47" s="19">
        <f t="shared" ref="T47:AH47" si="36">IF(B8-B5&gt;$B$14,1,IF(B8-B5&lt;=$B$15,0,(B8-B5-$B$15)/($B$14-$B$15)))</f>
        <v>0</v>
      </c>
      <c r="U47" s="19">
        <f t="shared" si="36"/>
        <v>0</v>
      </c>
      <c r="V47" s="19">
        <f t="shared" si="36"/>
        <v>0</v>
      </c>
      <c r="W47" s="19">
        <f t="shared" si="36"/>
        <v>0</v>
      </c>
      <c r="X47" s="19">
        <f t="shared" si="36"/>
        <v>0</v>
      </c>
      <c r="Y47" s="19">
        <f t="shared" si="36"/>
        <v>0</v>
      </c>
      <c r="Z47" s="19">
        <f t="shared" si="36"/>
        <v>0</v>
      </c>
      <c r="AA47" s="19">
        <f t="shared" si="36"/>
        <v>0</v>
      </c>
      <c r="AB47" s="19">
        <f t="shared" si="36"/>
        <v>0</v>
      </c>
      <c r="AC47" s="19">
        <f t="shared" si="36"/>
        <v>0</v>
      </c>
      <c r="AD47" s="19">
        <f t="shared" si="36"/>
        <v>0</v>
      </c>
      <c r="AE47" s="19">
        <f t="shared" si="36"/>
        <v>0</v>
      </c>
      <c r="AF47" s="19">
        <f t="shared" si="36"/>
        <v>0</v>
      </c>
      <c r="AG47" s="19">
        <f t="shared" si="36"/>
        <v>0</v>
      </c>
      <c r="AH47" s="19">
        <f t="shared" si="36"/>
        <v>0</v>
      </c>
      <c r="AI47" s="24">
        <f>SUMPRODUCT(S47:AH47,$A$7:$P$7)</f>
        <v>0</v>
      </c>
    </row>
    <row r="48" spans="18:36" x14ac:dyDescent="0.25">
      <c r="S48" s="19">
        <f>IF(A9-A5&gt;$B$14,1,IF(A9-A5&lt;=$B$15,0,(A9-A5-$B$15)/($B$14-$B$15)))</f>
        <v>0</v>
      </c>
      <c r="T48" s="19">
        <f t="shared" ref="T48:AH48" si="37">IF(B9-B5&gt;$B$14,1,IF(B9-B5&lt;=$B$15,0,(B9-B5-$B$15)/($B$14-$B$15)))</f>
        <v>0</v>
      </c>
      <c r="U48" s="19">
        <f t="shared" si="37"/>
        <v>0</v>
      </c>
      <c r="V48" s="19">
        <f t="shared" si="37"/>
        <v>0</v>
      </c>
      <c r="W48" s="19">
        <f t="shared" si="37"/>
        <v>0</v>
      </c>
      <c r="X48" s="19">
        <f t="shared" si="37"/>
        <v>0</v>
      </c>
      <c r="Y48" s="19">
        <f t="shared" si="37"/>
        <v>0</v>
      </c>
      <c r="Z48" s="19">
        <f t="shared" si="37"/>
        <v>0</v>
      </c>
      <c r="AA48" s="19">
        <f t="shared" si="37"/>
        <v>0</v>
      </c>
      <c r="AB48" s="19">
        <f t="shared" si="37"/>
        <v>0</v>
      </c>
      <c r="AC48" s="19">
        <f t="shared" si="37"/>
        <v>0</v>
      </c>
      <c r="AD48" s="19">
        <f t="shared" si="37"/>
        <v>0</v>
      </c>
      <c r="AE48" s="19">
        <f t="shared" si="37"/>
        <v>0</v>
      </c>
      <c r="AF48" s="19">
        <f t="shared" si="37"/>
        <v>0</v>
      </c>
      <c r="AG48" s="19">
        <f t="shared" si="37"/>
        <v>0</v>
      </c>
      <c r="AH48" s="19">
        <f t="shared" si="37"/>
        <v>0</v>
      </c>
      <c r="AI48" s="24">
        <f>SUMPRODUCT(S48:AH48,$A$7:$P$7)</f>
        <v>0</v>
      </c>
    </row>
    <row r="49" spans="18:36" x14ac:dyDescent="0.25">
      <c r="S49" s="19">
        <f>IF(A10-A5&gt;$B$14,1,IF(A10-A5&lt;=$B$15,0,(A10-A5-$B$15)/($B$14-$B$15)))</f>
        <v>0</v>
      </c>
      <c r="T49" s="19">
        <f t="shared" ref="T49:AH49" si="38">IF(B10-B5&gt;$B$14,1,IF(B10-B5&lt;=$B$15,0,(B10-B5-$B$15)/($B$14-$B$15)))</f>
        <v>0</v>
      </c>
      <c r="U49" s="19">
        <f t="shared" si="38"/>
        <v>0</v>
      </c>
      <c r="V49" s="19">
        <f t="shared" si="38"/>
        <v>0</v>
      </c>
      <c r="W49" s="19">
        <f t="shared" si="38"/>
        <v>0</v>
      </c>
      <c r="X49" s="19">
        <f t="shared" si="38"/>
        <v>0</v>
      </c>
      <c r="Y49" s="19">
        <f t="shared" si="38"/>
        <v>0</v>
      </c>
      <c r="Z49" s="19">
        <f t="shared" si="38"/>
        <v>0</v>
      </c>
      <c r="AA49" s="19">
        <f t="shared" si="38"/>
        <v>0</v>
      </c>
      <c r="AB49" s="19">
        <f t="shared" si="38"/>
        <v>0</v>
      </c>
      <c r="AC49" s="19">
        <f t="shared" si="38"/>
        <v>0</v>
      </c>
      <c r="AD49" s="19">
        <f t="shared" si="38"/>
        <v>0</v>
      </c>
      <c r="AE49" s="19">
        <f t="shared" si="38"/>
        <v>0</v>
      </c>
      <c r="AF49" s="19">
        <f t="shared" si="38"/>
        <v>0</v>
      </c>
      <c r="AG49" s="19">
        <f t="shared" si="38"/>
        <v>0</v>
      </c>
      <c r="AH49" s="19">
        <f t="shared" si="38"/>
        <v>0</v>
      </c>
      <c r="AI49" s="24">
        <f>SUMPRODUCT(S49:AH49,$A$7:$P$7)</f>
        <v>0</v>
      </c>
    </row>
    <row r="50" spans="18:36" x14ac:dyDescent="0.25">
      <c r="S50" s="19">
        <f>IF(A11-A5&gt;$B$14,1,IF(A11-A5&lt;=$B$15,0,(A11-A5-$B$15)/($B$14-$B$15)))</f>
        <v>1</v>
      </c>
      <c r="T50" s="19">
        <f t="shared" ref="T50:AH50" si="39">IF(B11-B5&gt;$B$14,1,IF(B11-B5&lt;=$B$15,0,(B11-B5-$B$15)/($B$14-$B$15)))</f>
        <v>0</v>
      </c>
      <c r="U50" s="19">
        <f t="shared" si="39"/>
        <v>0</v>
      </c>
      <c r="V50" s="19">
        <f t="shared" si="39"/>
        <v>0</v>
      </c>
      <c r="W50" s="19">
        <f t="shared" si="39"/>
        <v>0</v>
      </c>
      <c r="X50" s="19">
        <f t="shared" si="39"/>
        <v>0</v>
      </c>
      <c r="Y50" s="19">
        <f t="shared" si="39"/>
        <v>0</v>
      </c>
      <c r="Z50" s="19">
        <f t="shared" si="39"/>
        <v>0</v>
      </c>
      <c r="AA50" s="19">
        <f t="shared" si="39"/>
        <v>0</v>
      </c>
      <c r="AB50" s="19">
        <f t="shared" si="39"/>
        <v>1</v>
      </c>
      <c r="AC50" s="19">
        <f t="shared" si="39"/>
        <v>1</v>
      </c>
      <c r="AD50" s="19">
        <f t="shared" si="39"/>
        <v>0</v>
      </c>
      <c r="AE50" s="19">
        <f t="shared" si="39"/>
        <v>0</v>
      </c>
      <c r="AF50" s="19">
        <f t="shared" si="39"/>
        <v>0</v>
      </c>
      <c r="AG50" s="19">
        <f t="shared" si="39"/>
        <v>0</v>
      </c>
      <c r="AH50" s="19">
        <f t="shared" si="39"/>
        <v>0</v>
      </c>
      <c r="AI50" s="24">
        <f>SUMPRODUCT(S50:AH50,$A$7:$P$7)</f>
        <v>15.92</v>
      </c>
    </row>
    <row r="51" spans="18:36" x14ac:dyDescent="0.25">
      <c r="S51" s="19">
        <f>IF(A12-A5&gt;$B$14,1,IF(A12-A5&lt;=$B$15,0,(A12-A5-$B$15)/($B$14-$B$15)))</f>
        <v>0</v>
      </c>
      <c r="T51" s="19">
        <f t="shared" ref="T51:AH51" si="40">IF(B12-B5&gt;$B$14,1,IF(B12-B5&lt;=$B$15,0,(B12-B5-$B$15)/($B$14-$B$15)))</f>
        <v>0</v>
      </c>
      <c r="U51" s="19">
        <f t="shared" si="40"/>
        <v>0</v>
      </c>
      <c r="V51" s="19">
        <f t="shared" si="40"/>
        <v>0</v>
      </c>
      <c r="W51" s="19">
        <f t="shared" si="40"/>
        <v>0</v>
      </c>
      <c r="X51" s="19">
        <f t="shared" si="40"/>
        <v>0</v>
      </c>
      <c r="Y51" s="19">
        <f t="shared" si="40"/>
        <v>0</v>
      </c>
      <c r="Z51" s="19">
        <f t="shared" si="40"/>
        <v>0</v>
      </c>
      <c r="AA51" s="19">
        <f t="shared" si="40"/>
        <v>0</v>
      </c>
      <c r="AB51" s="19">
        <f t="shared" si="40"/>
        <v>0</v>
      </c>
      <c r="AC51" s="19">
        <f t="shared" si="40"/>
        <v>0</v>
      </c>
      <c r="AD51" s="19">
        <f t="shared" si="40"/>
        <v>0</v>
      </c>
      <c r="AE51" s="19">
        <f t="shared" si="40"/>
        <v>0</v>
      </c>
      <c r="AF51" s="19">
        <f t="shared" si="40"/>
        <v>0</v>
      </c>
      <c r="AG51" s="19">
        <f t="shared" si="40"/>
        <v>0</v>
      </c>
      <c r="AH51" s="19">
        <f t="shared" si="40"/>
        <v>0</v>
      </c>
      <c r="AI51" s="24">
        <f>SUMPRODUCT(S51:AH51,$A$7:$P$7)</f>
        <v>0</v>
      </c>
    </row>
    <row r="53" spans="18:36" x14ac:dyDescent="0.25">
      <c r="S53" t="s">
        <v>114</v>
      </c>
      <c r="AJ53" t="s">
        <v>36</v>
      </c>
    </row>
    <row r="54" spans="18:36" x14ac:dyDescent="0.25">
      <c r="R54" t="s">
        <v>42</v>
      </c>
      <c r="S54" s="19">
        <f>IF(A6-A8&gt;$B$14,1,IF(A6-A8&lt;=$B$15,0,(A6-A8-$B$15)/($B$14-$B$15)))</f>
        <v>0</v>
      </c>
      <c r="T54" s="19">
        <f t="shared" ref="T54:AH54" si="41">IF(B6-B8&gt;$B$14,1,IF(B6-B8&lt;=$B$15,0,(B6-B8-$B$15)/($B$14-$B$15)))</f>
        <v>0</v>
      </c>
      <c r="U54" s="19">
        <f t="shared" si="41"/>
        <v>0</v>
      </c>
      <c r="V54" s="19">
        <f t="shared" si="41"/>
        <v>0</v>
      </c>
      <c r="W54" s="19">
        <f t="shared" si="41"/>
        <v>0</v>
      </c>
      <c r="X54" s="19">
        <f t="shared" si="41"/>
        <v>0</v>
      </c>
      <c r="Y54" s="19">
        <f t="shared" si="41"/>
        <v>0</v>
      </c>
      <c r="Z54" s="19">
        <f t="shared" si="41"/>
        <v>0</v>
      </c>
      <c r="AA54" s="19">
        <f t="shared" si="41"/>
        <v>0</v>
      </c>
      <c r="AB54" s="19">
        <f t="shared" si="41"/>
        <v>0</v>
      </c>
      <c r="AC54" s="19">
        <f t="shared" si="41"/>
        <v>0</v>
      </c>
      <c r="AD54" s="19">
        <f t="shared" si="41"/>
        <v>0</v>
      </c>
      <c r="AE54" s="19">
        <f t="shared" si="41"/>
        <v>0</v>
      </c>
      <c r="AF54" s="19">
        <f t="shared" si="41"/>
        <v>0</v>
      </c>
      <c r="AG54" s="19">
        <f t="shared" si="41"/>
        <v>0</v>
      </c>
      <c r="AH54" s="19">
        <f t="shared" si="41"/>
        <v>0</v>
      </c>
      <c r="AI54" s="24">
        <f>SUMPRODUCT(S54:AH54,$A$7:$P$7)</f>
        <v>0</v>
      </c>
      <c r="AJ54" s="15">
        <f>AI54-AI60</f>
        <v>-12.77</v>
      </c>
    </row>
    <row r="55" spans="18:36" x14ac:dyDescent="0.25">
      <c r="S55" s="19">
        <f>IF(A6-A9&gt;$B$14,1,IF(A6-A9&lt;=$B$15,0,(A6-A9-$B$15)/($B$14-$B$15)))</f>
        <v>1</v>
      </c>
      <c r="T55" s="19">
        <f t="shared" ref="T55:AH55" si="42">IF(B6-B9&gt;$B$14,1,IF(B6-B9&lt;=$B$15,0,(B6-B9-$B$15)/($B$14-$B$15)))</f>
        <v>1</v>
      </c>
      <c r="U55" s="19">
        <f t="shared" si="42"/>
        <v>0</v>
      </c>
      <c r="V55" s="19">
        <f t="shared" si="42"/>
        <v>0</v>
      </c>
      <c r="W55" s="19">
        <f t="shared" si="42"/>
        <v>0</v>
      </c>
      <c r="X55" s="19">
        <f t="shared" si="42"/>
        <v>0</v>
      </c>
      <c r="Y55" s="19">
        <f t="shared" si="42"/>
        <v>0</v>
      </c>
      <c r="Z55" s="19">
        <f t="shared" si="42"/>
        <v>0</v>
      </c>
      <c r="AA55" s="19">
        <f t="shared" si="42"/>
        <v>0</v>
      </c>
      <c r="AB55" s="19">
        <f t="shared" si="42"/>
        <v>0</v>
      </c>
      <c r="AC55" s="19">
        <f t="shared" si="42"/>
        <v>0</v>
      </c>
      <c r="AD55" s="19">
        <f t="shared" si="42"/>
        <v>0</v>
      </c>
      <c r="AE55" s="19">
        <f t="shared" si="42"/>
        <v>0</v>
      </c>
      <c r="AF55" s="19">
        <f t="shared" si="42"/>
        <v>0</v>
      </c>
      <c r="AG55" s="19">
        <f t="shared" si="42"/>
        <v>0</v>
      </c>
      <c r="AH55" s="19">
        <f t="shared" si="42"/>
        <v>0</v>
      </c>
      <c r="AI55" s="24">
        <f>SUMPRODUCT(S55:AH55,$A$7:$P$7)</f>
        <v>1.96</v>
      </c>
      <c r="AJ55" s="15">
        <f>AI55-AI61</f>
        <v>-15.030000000000001</v>
      </c>
    </row>
    <row r="56" spans="18:36" x14ac:dyDescent="0.25">
      <c r="S56" s="19">
        <f>IF(A6-A10&gt;$B$14,1,IF(A6-A10&lt;=$B$15,0,(A6-A10-$B$15)/($B$14-$B$15)))</f>
        <v>0</v>
      </c>
      <c r="T56" s="19">
        <f t="shared" ref="T56:AH56" si="43">IF(B6-B10&gt;$B$14,1,IF(B6-B10&lt;=$B$15,0,(B6-B10-$B$15)/($B$14-$B$15)))</f>
        <v>0</v>
      </c>
      <c r="U56" s="19">
        <f t="shared" si="43"/>
        <v>0</v>
      </c>
      <c r="V56" s="19">
        <f t="shared" si="43"/>
        <v>0</v>
      </c>
      <c r="W56" s="19">
        <f t="shared" si="43"/>
        <v>0</v>
      </c>
      <c r="X56" s="19">
        <f t="shared" si="43"/>
        <v>0</v>
      </c>
      <c r="Y56" s="19">
        <f t="shared" si="43"/>
        <v>0</v>
      </c>
      <c r="Z56" s="19">
        <f t="shared" si="43"/>
        <v>0</v>
      </c>
      <c r="AA56" s="19">
        <f t="shared" si="43"/>
        <v>0</v>
      </c>
      <c r="AB56" s="19">
        <f t="shared" si="43"/>
        <v>0</v>
      </c>
      <c r="AC56" s="19">
        <f t="shared" si="43"/>
        <v>0</v>
      </c>
      <c r="AD56" s="19">
        <f t="shared" si="43"/>
        <v>0</v>
      </c>
      <c r="AE56" s="19">
        <f t="shared" si="43"/>
        <v>0</v>
      </c>
      <c r="AF56" s="19">
        <f t="shared" si="43"/>
        <v>1</v>
      </c>
      <c r="AG56" s="19">
        <f t="shared" si="43"/>
        <v>0</v>
      </c>
      <c r="AH56" s="19">
        <f t="shared" si="43"/>
        <v>1</v>
      </c>
      <c r="AI56" s="24">
        <f>SUMPRODUCT(S56:AH56,$A$7:$P$7)</f>
        <v>21.42</v>
      </c>
      <c r="AJ56" s="23">
        <f>AI56-AI62</f>
        <v>21.42</v>
      </c>
    </row>
    <row r="57" spans="18:36" x14ac:dyDescent="0.25">
      <c r="S57" s="19">
        <f>IF(A6-A11&gt;$B$14,1,IF(A6-A11&lt;=$B$15,0,(A6-A11-$B$15)/($B$14-$B$15)))</f>
        <v>0</v>
      </c>
      <c r="T57" s="19">
        <f t="shared" ref="T57:AH57" si="44">IF(B6-B11&gt;$B$14,1,IF(B6-B11&lt;=$B$15,0,(B6-B11-$B$15)/($B$14-$B$15)))</f>
        <v>0</v>
      </c>
      <c r="U57" s="19">
        <f t="shared" si="44"/>
        <v>0</v>
      </c>
      <c r="V57" s="19">
        <f t="shared" si="44"/>
        <v>0</v>
      </c>
      <c r="W57" s="19">
        <f t="shared" si="44"/>
        <v>0</v>
      </c>
      <c r="X57" s="19">
        <f t="shared" si="44"/>
        <v>0</v>
      </c>
      <c r="Y57" s="19">
        <f t="shared" si="44"/>
        <v>0</v>
      </c>
      <c r="Z57" s="19">
        <f t="shared" si="44"/>
        <v>0</v>
      </c>
      <c r="AA57" s="19">
        <f t="shared" si="44"/>
        <v>0</v>
      </c>
      <c r="AB57" s="19">
        <f t="shared" si="44"/>
        <v>0</v>
      </c>
      <c r="AC57" s="19">
        <f t="shared" si="44"/>
        <v>0</v>
      </c>
      <c r="AD57" s="19">
        <f t="shared" si="44"/>
        <v>0</v>
      </c>
      <c r="AE57" s="19">
        <f t="shared" si="44"/>
        <v>0</v>
      </c>
      <c r="AF57" s="19">
        <f t="shared" si="44"/>
        <v>0</v>
      </c>
      <c r="AG57" s="19">
        <f t="shared" si="44"/>
        <v>0</v>
      </c>
      <c r="AH57" s="19">
        <f t="shared" si="44"/>
        <v>0</v>
      </c>
      <c r="AI57" s="24">
        <f>SUMPRODUCT(S57:AH57,$A$7:$P$7)</f>
        <v>0</v>
      </c>
      <c r="AJ57" s="15">
        <f>AI57-AI63</f>
        <v>-31.93</v>
      </c>
    </row>
    <row r="58" spans="18:36" x14ac:dyDescent="0.25">
      <c r="S58" s="19">
        <f>IF(A6-A12&gt;$B$14,1,IF(A6-A12&lt;=$B$15,0,(A6-A12-$B$15)/($B$14-$B$15)))</f>
        <v>1</v>
      </c>
      <c r="T58" s="19">
        <f t="shared" ref="T58:AH58" si="45">IF(B6-B12&gt;$B$14,1,IF(B6-B12&lt;=$B$15,0,(B6-B12-$B$15)/($B$14-$B$15)))</f>
        <v>0</v>
      </c>
      <c r="U58" s="19">
        <f t="shared" si="45"/>
        <v>0</v>
      </c>
      <c r="V58" s="19">
        <f t="shared" si="45"/>
        <v>0</v>
      </c>
      <c r="W58" s="19">
        <f t="shared" si="45"/>
        <v>0</v>
      </c>
      <c r="X58" s="19">
        <f t="shared" si="45"/>
        <v>0</v>
      </c>
      <c r="Y58" s="19">
        <f t="shared" si="45"/>
        <v>0</v>
      </c>
      <c r="Z58" s="19">
        <f t="shared" si="45"/>
        <v>0</v>
      </c>
      <c r="AA58" s="19">
        <f t="shared" si="45"/>
        <v>0</v>
      </c>
      <c r="AB58" s="19">
        <f t="shared" si="45"/>
        <v>0</v>
      </c>
      <c r="AC58" s="19">
        <f t="shared" si="45"/>
        <v>0</v>
      </c>
      <c r="AD58" s="19">
        <f t="shared" si="45"/>
        <v>0</v>
      </c>
      <c r="AE58" s="19">
        <f t="shared" si="45"/>
        <v>0</v>
      </c>
      <c r="AF58" s="19">
        <f t="shared" si="45"/>
        <v>1</v>
      </c>
      <c r="AG58" s="19">
        <f t="shared" si="45"/>
        <v>0</v>
      </c>
      <c r="AH58" s="19">
        <f t="shared" si="45"/>
        <v>0</v>
      </c>
      <c r="AI58" s="24">
        <f>SUMPRODUCT(S58:AH58,$A$7:$P$7)</f>
        <v>10.610000000000001</v>
      </c>
      <c r="AJ58" s="15">
        <f>AI58-AI64</f>
        <v>10.610000000000001</v>
      </c>
    </row>
    <row r="59" spans="18:36" x14ac:dyDescent="0.25">
      <c r="S59" t="s">
        <v>35</v>
      </c>
      <c r="AI59" s="24"/>
    </row>
    <row r="60" spans="18:36" x14ac:dyDescent="0.25">
      <c r="S60" s="19">
        <f>IF(A8-A6&gt;$B$14,1,IF(A8-A6&lt;=$B$15,0,(A8-A6-$B$15)/($B$14-$B$15)))</f>
        <v>0</v>
      </c>
      <c r="T60" s="19">
        <f t="shared" ref="T60:AH60" si="46">IF(B8-B6&gt;$B$14,1,IF(B8-B6&lt;=$B$15,0,(B8-B6-$B$15)/($B$14-$B$15)))</f>
        <v>0</v>
      </c>
      <c r="U60" s="19">
        <f t="shared" si="46"/>
        <v>0</v>
      </c>
      <c r="V60" s="19">
        <f t="shared" si="46"/>
        <v>1</v>
      </c>
      <c r="W60" s="19">
        <f t="shared" si="46"/>
        <v>0</v>
      </c>
      <c r="X60" s="19">
        <f t="shared" si="46"/>
        <v>0</v>
      </c>
      <c r="Y60" s="19">
        <f t="shared" si="46"/>
        <v>0</v>
      </c>
      <c r="Z60" s="19">
        <f t="shared" si="46"/>
        <v>0</v>
      </c>
      <c r="AA60" s="19">
        <f t="shared" si="46"/>
        <v>0</v>
      </c>
      <c r="AB60" s="19">
        <f t="shared" si="46"/>
        <v>0</v>
      </c>
      <c r="AC60" s="19">
        <f t="shared" si="46"/>
        <v>0</v>
      </c>
      <c r="AD60" s="19">
        <f t="shared" si="46"/>
        <v>0</v>
      </c>
      <c r="AE60" s="19">
        <f t="shared" si="46"/>
        <v>1</v>
      </c>
      <c r="AF60" s="19">
        <f t="shared" si="46"/>
        <v>0</v>
      </c>
      <c r="AG60" s="19">
        <f t="shared" si="46"/>
        <v>0</v>
      </c>
      <c r="AH60" s="19">
        <f t="shared" si="46"/>
        <v>0</v>
      </c>
      <c r="AI60" s="24">
        <f>SUMPRODUCT(S60:AH60,$A$7:$P$7)</f>
        <v>12.77</v>
      </c>
    </row>
    <row r="61" spans="18:36" x14ac:dyDescent="0.25">
      <c r="S61" s="19">
        <f>IF(A9-A6&gt;$B$14,1,IF(A9-A6&lt;=$B$15,0,(A9-A6-$B$15)/($B$14-$B$15)))</f>
        <v>0</v>
      </c>
      <c r="T61" s="19">
        <f t="shared" ref="T61:AH61" si="47">IF(B9-B6&gt;$B$14,1,IF(B9-B6&lt;=$B$15,0,(B9-B6-$B$15)/($B$14-$B$15)))</f>
        <v>0</v>
      </c>
      <c r="U61" s="19">
        <f t="shared" si="47"/>
        <v>0</v>
      </c>
      <c r="V61" s="19">
        <f t="shared" si="47"/>
        <v>1</v>
      </c>
      <c r="W61" s="19">
        <f t="shared" si="47"/>
        <v>1</v>
      </c>
      <c r="X61" s="19">
        <f t="shared" si="47"/>
        <v>0</v>
      </c>
      <c r="Y61" s="19">
        <f t="shared" si="47"/>
        <v>0</v>
      </c>
      <c r="Z61" s="19">
        <f t="shared" si="47"/>
        <v>0</v>
      </c>
      <c r="AA61" s="19">
        <f t="shared" si="47"/>
        <v>0</v>
      </c>
      <c r="AB61" s="19">
        <f t="shared" si="47"/>
        <v>0</v>
      </c>
      <c r="AC61" s="19">
        <f t="shared" si="47"/>
        <v>0</v>
      </c>
      <c r="AD61" s="19">
        <f t="shared" si="47"/>
        <v>0</v>
      </c>
      <c r="AE61" s="19">
        <f t="shared" si="47"/>
        <v>1</v>
      </c>
      <c r="AF61" s="19">
        <f t="shared" si="47"/>
        <v>0</v>
      </c>
      <c r="AG61" s="19">
        <f t="shared" si="47"/>
        <v>0</v>
      </c>
      <c r="AH61" s="19">
        <f t="shared" si="47"/>
        <v>0</v>
      </c>
      <c r="AI61" s="24">
        <f>SUMPRODUCT(S61:AH61,$A$7:$P$7)</f>
        <v>16.990000000000002</v>
      </c>
    </row>
    <row r="62" spans="18:36" x14ac:dyDescent="0.25">
      <c r="S62" s="19">
        <f>IF(A10-A6&gt;$B$14,1,IF(A10-A6&lt;=$B$15,0,(A10-A6-$B$15)/($B$14-$B$15)))</f>
        <v>0</v>
      </c>
      <c r="T62" s="19">
        <f t="shared" ref="T62:AH62" si="48">IF(B10-B6&gt;$B$14,1,IF(B10-B6&lt;=$B$15,0,(B10-B6-$B$15)/($B$14-$B$15)))</f>
        <v>0</v>
      </c>
      <c r="U62" s="19">
        <f t="shared" si="48"/>
        <v>0</v>
      </c>
      <c r="V62" s="19">
        <f t="shared" si="48"/>
        <v>0</v>
      </c>
      <c r="W62" s="19">
        <f t="shared" si="48"/>
        <v>0</v>
      </c>
      <c r="X62" s="19">
        <f t="shared" si="48"/>
        <v>0</v>
      </c>
      <c r="Y62" s="19">
        <f t="shared" si="48"/>
        <v>0</v>
      </c>
      <c r="Z62" s="19">
        <f t="shared" si="48"/>
        <v>0</v>
      </c>
      <c r="AA62" s="19">
        <f t="shared" si="48"/>
        <v>0</v>
      </c>
      <c r="AB62" s="19">
        <f t="shared" si="48"/>
        <v>0</v>
      </c>
      <c r="AC62" s="19">
        <f t="shared" si="48"/>
        <v>0</v>
      </c>
      <c r="AD62" s="19">
        <f t="shared" si="48"/>
        <v>0</v>
      </c>
      <c r="AE62" s="19">
        <f t="shared" si="48"/>
        <v>0</v>
      </c>
      <c r="AF62" s="19">
        <f t="shared" si="48"/>
        <v>0</v>
      </c>
      <c r="AG62" s="19">
        <f t="shared" si="48"/>
        <v>0</v>
      </c>
      <c r="AH62" s="19">
        <f t="shared" si="48"/>
        <v>0</v>
      </c>
      <c r="AI62" s="24">
        <f>SUMPRODUCT(S62:AH62,$A$7:$P$7)</f>
        <v>0</v>
      </c>
    </row>
    <row r="63" spans="18:36" x14ac:dyDescent="0.25">
      <c r="S63" s="19">
        <f>IF(A11-A6&gt;$B$14,1,IF(A11-A6&lt;=$B$15,0,(A11-A6-$B$15)/($B$14-$B$15)))</f>
        <v>0</v>
      </c>
      <c r="T63" s="19">
        <f t="shared" ref="T63:AH63" si="49">IF(B11-B6&gt;$B$14,1,IF(B11-B6&lt;=$B$15,0,(B11-B6-$B$15)/($B$14-$B$15)))</f>
        <v>0</v>
      </c>
      <c r="U63" s="19">
        <f t="shared" si="49"/>
        <v>0</v>
      </c>
      <c r="V63" s="19">
        <f t="shared" si="49"/>
        <v>1</v>
      </c>
      <c r="W63" s="19">
        <f t="shared" si="49"/>
        <v>1</v>
      </c>
      <c r="X63" s="19">
        <f t="shared" si="49"/>
        <v>0</v>
      </c>
      <c r="Y63" s="19">
        <f t="shared" si="49"/>
        <v>0</v>
      </c>
      <c r="Z63" s="19">
        <f t="shared" si="49"/>
        <v>0</v>
      </c>
      <c r="AA63" s="19">
        <f t="shared" si="49"/>
        <v>0</v>
      </c>
      <c r="AB63" s="19">
        <f t="shared" si="49"/>
        <v>1</v>
      </c>
      <c r="AC63" s="19">
        <f t="shared" si="49"/>
        <v>1</v>
      </c>
      <c r="AD63" s="19">
        <f t="shared" si="49"/>
        <v>0</v>
      </c>
      <c r="AE63" s="19">
        <f t="shared" si="49"/>
        <v>1</v>
      </c>
      <c r="AF63" s="19">
        <f t="shared" si="49"/>
        <v>0</v>
      </c>
      <c r="AG63" s="19">
        <f t="shared" si="49"/>
        <v>0</v>
      </c>
      <c r="AH63" s="19">
        <f t="shared" si="49"/>
        <v>0</v>
      </c>
      <c r="AI63" s="24">
        <f>SUMPRODUCT(S63:AH63,$A$7:$P$7)</f>
        <v>31.93</v>
      </c>
    </row>
    <row r="64" spans="18:36" x14ac:dyDescent="0.25">
      <c r="S64" s="19">
        <f>IF(A12-A6&gt;$B$14,1,IF(A12-A6&lt;=$B$15,0,(A12-A6-$B$15)/($B$14-$B$15)))</f>
        <v>0</v>
      </c>
      <c r="T64" s="19">
        <f t="shared" ref="T64:AH64" si="50">IF(B12-B6&gt;$B$14,1,IF(B12-B6&lt;=$B$15,0,(B12-B6-$B$15)/($B$14-$B$15)))</f>
        <v>0</v>
      </c>
      <c r="U64" s="19">
        <f t="shared" si="50"/>
        <v>0</v>
      </c>
      <c r="V64" s="19">
        <f t="shared" si="50"/>
        <v>0</v>
      </c>
      <c r="W64" s="19">
        <f t="shared" si="50"/>
        <v>0</v>
      </c>
      <c r="X64" s="19">
        <f t="shared" si="50"/>
        <v>0</v>
      </c>
      <c r="Y64" s="19">
        <f t="shared" si="50"/>
        <v>0</v>
      </c>
      <c r="Z64" s="19">
        <f t="shared" si="50"/>
        <v>0</v>
      </c>
      <c r="AA64" s="19">
        <f t="shared" si="50"/>
        <v>0</v>
      </c>
      <c r="AB64" s="19">
        <f t="shared" si="50"/>
        <v>0</v>
      </c>
      <c r="AC64" s="19">
        <f t="shared" si="50"/>
        <v>0</v>
      </c>
      <c r="AD64" s="19">
        <f t="shared" si="50"/>
        <v>0</v>
      </c>
      <c r="AE64" s="19">
        <f t="shared" si="50"/>
        <v>0</v>
      </c>
      <c r="AF64" s="19">
        <f t="shared" si="50"/>
        <v>0</v>
      </c>
      <c r="AG64" s="19">
        <f t="shared" si="50"/>
        <v>0</v>
      </c>
      <c r="AH64" s="19">
        <f t="shared" si="50"/>
        <v>0</v>
      </c>
      <c r="AI64" s="24">
        <f>SUMPRODUCT(S64:AH64,$A$7:$P$7)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"/>
  <sheetViews>
    <sheetView topLeftCell="A10" workbookViewId="0">
      <selection activeCell="A23" sqref="A23:N27"/>
    </sheetView>
  </sheetViews>
  <sheetFormatPr defaultRowHeight="15" x14ac:dyDescent="0.25"/>
  <cols>
    <col min="16" max="16" width="12.42578125" bestFit="1" customWidth="1"/>
  </cols>
  <sheetData>
    <row r="1" spans="1:34" x14ac:dyDescent="0.25">
      <c r="G1" t="s">
        <v>33</v>
      </c>
    </row>
    <row r="2" spans="1:34" x14ac:dyDescent="0.25">
      <c r="B2" t="s">
        <v>1</v>
      </c>
      <c r="C2" t="s">
        <v>2</v>
      </c>
      <c r="D2" t="s">
        <v>3</v>
      </c>
      <c r="E2" t="s">
        <v>4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P2" t="s">
        <v>21</v>
      </c>
      <c r="V2" t="s">
        <v>1</v>
      </c>
      <c r="W2" t="s">
        <v>2</v>
      </c>
      <c r="X2" t="s">
        <v>3</v>
      </c>
      <c r="Y2" t="s">
        <v>4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103</v>
      </c>
      <c r="AG2" t="s">
        <v>104</v>
      </c>
      <c r="AH2" t="s">
        <v>105</v>
      </c>
    </row>
    <row r="3" spans="1:34" x14ac:dyDescent="0.25">
      <c r="A3">
        <v>1</v>
      </c>
      <c r="B3" s="16">
        <v>29</v>
      </c>
      <c r="C3" s="16">
        <v>22</v>
      </c>
      <c r="D3" s="16">
        <v>28</v>
      </c>
      <c r="E3" s="16">
        <v>25</v>
      </c>
      <c r="F3" s="16">
        <v>69</v>
      </c>
      <c r="G3" s="16">
        <v>25</v>
      </c>
      <c r="H3" s="16">
        <v>61</v>
      </c>
      <c r="I3" s="16">
        <v>52</v>
      </c>
      <c r="J3" s="16">
        <v>25</v>
      </c>
      <c r="K3" s="16">
        <v>39</v>
      </c>
      <c r="L3" s="16">
        <v>58</v>
      </c>
      <c r="M3" s="16">
        <v>61</v>
      </c>
      <c r="N3" s="16">
        <v>68</v>
      </c>
      <c r="P3" t="s">
        <v>106</v>
      </c>
      <c r="Q3" t="s">
        <v>107</v>
      </c>
      <c r="U3">
        <v>1</v>
      </c>
      <c r="V3" s="15" t="e">
        <f>_xlfn.BETA.DIST(B23, 15.5, 65,TRUE, 16, 80)</f>
        <v>#NUM!</v>
      </c>
    </row>
    <row r="4" spans="1:34" x14ac:dyDescent="0.25">
      <c r="A4">
        <v>2</v>
      </c>
      <c r="B4" s="16">
        <v>80</v>
      </c>
      <c r="C4" s="16">
        <v>78</v>
      </c>
      <c r="D4" s="16">
        <v>88</v>
      </c>
      <c r="E4" s="16">
        <v>69</v>
      </c>
      <c r="F4" s="16">
        <v>59</v>
      </c>
      <c r="G4" s="16">
        <v>30</v>
      </c>
      <c r="H4" s="16">
        <v>50</v>
      </c>
      <c r="I4" s="16">
        <v>45</v>
      </c>
      <c r="J4" s="16">
        <v>48</v>
      </c>
      <c r="K4" s="16">
        <v>42</v>
      </c>
      <c r="L4" s="16">
        <v>22</v>
      </c>
      <c r="M4" s="16">
        <v>15</v>
      </c>
      <c r="N4" s="16">
        <v>27</v>
      </c>
      <c r="P4" t="s">
        <v>108</v>
      </c>
      <c r="Q4" t="s">
        <v>109</v>
      </c>
      <c r="U4">
        <v>2</v>
      </c>
      <c r="V4" s="15"/>
    </row>
    <row r="5" spans="1:34" x14ac:dyDescent="0.25">
      <c r="A5">
        <v>3</v>
      </c>
      <c r="B5" s="16">
        <v>77</v>
      </c>
      <c r="C5" s="16">
        <v>90</v>
      </c>
      <c r="D5" s="16">
        <v>88</v>
      </c>
      <c r="E5" s="16">
        <v>61</v>
      </c>
      <c r="F5" s="16">
        <v>63</v>
      </c>
      <c r="G5" s="16">
        <v>28</v>
      </c>
      <c r="H5" s="16">
        <v>35</v>
      </c>
      <c r="I5" s="16">
        <v>33</v>
      </c>
      <c r="J5" s="16">
        <v>51</v>
      </c>
      <c r="K5" s="16">
        <v>33</v>
      </c>
      <c r="L5" s="16">
        <v>22</v>
      </c>
      <c r="M5" s="16">
        <v>28</v>
      </c>
      <c r="N5" s="16">
        <v>33</v>
      </c>
      <c r="P5" t="s">
        <v>110</v>
      </c>
      <c r="Q5" t="s">
        <v>111</v>
      </c>
      <c r="U5">
        <v>3</v>
      </c>
    </row>
    <row r="6" spans="1:34" x14ac:dyDescent="0.25">
      <c r="A6">
        <v>4</v>
      </c>
      <c r="B6" s="16">
        <v>16</v>
      </c>
      <c r="C6" s="16">
        <v>39</v>
      </c>
      <c r="D6" s="16">
        <v>26</v>
      </c>
      <c r="E6" s="16">
        <v>25</v>
      </c>
      <c r="F6" s="16">
        <v>55</v>
      </c>
      <c r="G6" s="16">
        <v>25</v>
      </c>
      <c r="H6" s="16">
        <v>50</v>
      </c>
      <c r="I6" s="16">
        <v>51</v>
      </c>
      <c r="J6" s="16">
        <v>43</v>
      </c>
      <c r="K6" s="16">
        <v>65</v>
      </c>
      <c r="L6" s="16">
        <v>37</v>
      </c>
      <c r="M6" s="16">
        <v>38</v>
      </c>
      <c r="N6" s="16">
        <v>73</v>
      </c>
      <c r="U6">
        <v>4</v>
      </c>
    </row>
    <row r="7" spans="1:34" x14ac:dyDescent="0.25">
      <c r="A7">
        <v>5</v>
      </c>
      <c r="B7" s="16">
        <v>28</v>
      </c>
      <c r="C7" s="16">
        <v>56</v>
      </c>
      <c r="D7" s="16">
        <v>51</v>
      </c>
      <c r="E7" s="16">
        <v>21</v>
      </c>
      <c r="F7" s="16">
        <v>34</v>
      </c>
      <c r="G7" s="16">
        <v>8</v>
      </c>
      <c r="H7" s="16">
        <v>37</v>
      </c>
      <c r="I7" s="16">
        <v>61</v>
      </c>
      <c r="J7" s="16">
        <v>30</v>
      </c>
      <c r="K7" s="16">
        <v>37</v>
      </c>
      <c r="L7" s="16">
        <v>55</v>
      </c>
      <c r="M7" s="16">
        <v>66</v>
      </c>
      <c r="N7" s="16">
        <v>98</v>
      </c>
      <c r="U7">
        <v>5</v>
      </c>
    </row>
    <row r="8" spans="1:34" x14ac:dyDescent="0.25">
      <c r="A8">
        <v>6</v>
      </c>
      <c r="B8" s="16">
        <v>79</v>
      </c>
      <c r="C8" s="16">
        <v>75</v>
      </c>
      <c r="D8" s="16">
        <v>80</v>
      </c>
      <c r="E8" s="16">
        <v>65</v>
      </c>
      <c r="F8" s="16">
        <v>60</v>
      </c>
      <c r="G8" s="16">
        <v>25</v>
      </c>
      <c r="H8" s="16">
        <v>30</v>
      </c>
      <c r="I8" s="16">
        <v>34</v>
      </c>
      <c r="J8" s="16">
        <v>22</v>
      </c>
      <c r="K8" s="16">
        <v>19</v>
      </c>
      <c r="L8" s="16">
        <v>22</v>
      </c>
      <c r="M8" s="16">
        <v>18</v>
      </c>
      <c r="N8" s="16">
        <v>21</v>
      </c>
      <c r="U8">
        <v>6</v>
      </c>
    </row>
    <row r="9" spans="1:34" x14ac:dyDescent="0.25">
      <c r="A9">
        <v>7</v>
      </c>
      <c r="B9" s="16">
        <v>50</v>
      </c>
      <c r="C9" s="16">
        <v>6</v>
      </c>
      <c r="D9" s="16">
        <v>54</v>
      </c>
      <c r="E9" s="16">
        <v>25</v>
      </c>
      <c r="F9" s="16">
        <v>38</v>
      </c>
      <c r="G9" s="16">
        <v>21</v>
      </c>
      <c r="H9" s="16">
        <v>47</v>
      </c>
      <c r="I9" s="16">
        <v>41</v>
      </c>
      <c r="J9" s="16">
        <v>40</v>
      </c>
      <c r="K9" s="16">
        <v>57</v>
      </c>
      <c r="L9" s="16">
        <v>65</v>
      </c>
      <c r="M9" s="16">
        <v>65</v>
      </c>
      <c r="N9" s="16">
        <v>88</v>
      </c>
      <c r="U9">
        <v>7</v>
      </c>
    </row>
    <row r="10" spans="1:34" x14ac:dyDescent="0.25">
      <c r="A10">
        <v>8</v>
      </c>
      <c r="B10" s="16">
        <v>44</v>
      </c>
      <c r="C10" s="16">
        <v>19</v>
      </c>
      <c r="D10" s="16">
        <v>31</v>
      </c>
      <c r="E10" s="16">
        <v>55</v>
      </c>
      <c r="F10" s="16">
        <v>49</v>
      </c>
      <c r="G10" s="16">
        <v>29</v>
      </c>
      <c r="H10" s="16">
        <v>80</v>
      </c>
      <c r="I10" s="16">
        <v>70</v>
      </c>
      <c r="J10" s="16">
        <v>73</v>
      </c>
      <c r="K10" s="16">
        <v>55</v>
      </c>
      <c r="L10" s="16">
        <v>48</v>
      </c>
      <c r="M10" s="16">
        <v>29</v>
      </c>
      <c r="N10" s="16">
        <v>45</v>
      </c>
      <c r="U10">
        <v>8</v>
      </c>
    </row>
    <row r="11" spans="1:34" x14ac:dyDescent="0.25">
      <c r="A11">
        <v>9</v>
      </c>
      <c r="B11" s="16">
        <v>49</v>
      </c>
      <c r="C11" s="16">
        <v>43</v>
      </c>
      <c r="D11" s="16">
        <v>28</v>
      </c>
      <c r="E11" s="16">
        <v>29</v>
      </c>
      <c r="F11" s="16">
        <v>61</v>
      </c>
      <c r="G11" s="16">
        <v>22</v>
      </c>
      <c r="H11" s="16">
        <v>67</v>
      </c>
      <c r="I11" s="16">
        <v>42</v>
      </c>
      <c r="J11" s="16">
        <v>25</v>
      </c>
      <c r="K11" s="16">
        <v>39</v>
      </c>
      <c r="L11" s="16">
        <v>51</v>
      </c>
      <c r="M11" s="16">
        <v>62</v>
      </c>
      <c r="N11" s="16">
        <v>55</v>
      </c>
      <c r="U11">
        <v>9</v>
      </c>
    </row>
    <row r="12" spans="1:34" x14ac:dyDescent="0.25">
      <c r="A12">
        <v>10</v>
      </c>
      <c r="B12" s="16">
        <v>30</v>
      </c>
      <c r="C12" s="16">
        <v>25</v>
      </c>
      <c r="D12" s="16">
        <v>30</v>
      </c>
      <c r="E12" s="16">
        <v>51</v>
      </c>
      <c r="F12" s="16">
        <v>55</v>
      </c>
      <c r="G12" s="16">
        <v>44</v>
      </c>
      <c r="H12" s="16">
        <v>82</v>
      </c>
      <c r="I12" s="16">
        <v>84</v>
      </c>
      <c r="J12" s="16">
        <v>90</v>
      </c>
      <c r="K12" s="16">
        <v>74</v>
      </c>
      <c r="L12" s="16">
        <v>32</v>
      </c>
      <c r="M12" s="16">
        <v>15</v>
      </c>
      <c r="N12" s="16">
        <v>32</v>
      </c>
      <c r="U12">
        <v>10</v>
      </c>
    </row>
    <row r="13" spans="1:34" x14ac:dyDescent="0.25">
      <c r="A13">
        <v>11</v>
      </c>
      <c r="B13" s="16">
        <v>30</v>
      </c>
      <c r="C13" s="16">
        <v>29</v>
      </c>
      <c r="D13" s="16">
        <v>32</v>
      </c>
      <c r="E13" s="16">
        <v>87</v>
      </c>
      <c r="F13" s="16">
        <v>86</v>
      </c>
      <c r="G13" s="16">
        <v>80</v>
      </c>
      <c r="H13" s="16">
        <v>77</v>
      </c>
      <c r="I13" s="16">
        <v>46</v>
      </c>
      <c r="J13" s="16">
        <v>28</v>
      </c>
      <c r="K13" s="16">
        <v>49</v>
      </c>
      <c r="L13" s="16">
        <v>25</v>
      </c>
      <c r="M13" s="16">
        <v>29</v>
      </c>
      <c r="N13" s="16">
        <v>33</v>
      </c>
      <c r="U13">
        <v>11</v>
      </c>
    </row>
    <row r="14" spans="1:34" x14ac:dyDescent="0.25">
      <c r="A14">
        <v>12</v>
      </c>
      <c r="B14" s="16">
        <v>49</v>
      </c>
      <c r="C14" s="16">
        <v>17</v>
      </c>
      <c r="D14" s="16">
        <v>54</v>
      </c>
      <c r="E14" s="16">
        <v>25</v>
      </c>
      <c r="F14" s="16">
        <v>37</v>
      </c>
      <c r="G14" s="16">
        <v>21</v>
      </c>
      <c r="H14" s="16">
        <v>47</v>
      </c>
      <c r="I14" s="16">
        <v>39</v>
      </c>
      <c r="J14" s="16">
        <v>42</v>
      </c>
      <c r="K14" s="16">
        <v>54</v>
      </c>
      <c r="L14" s="16">
        <v>65</v>
      </c>
      <c r="M14" s="16">
        <v>55</v>
      </c>
      <c r="N14" s="16">
        <v>98</v>
      </c>
      <c r="U14">
        <v>12</v>
      </c>
    </row>
    <row r="15" spans="1:34" x14ac:dyDescent="0.25">
      <c r="A15">
        <v>13</v>
      </c>
      <c r="B15" s="16">
        <v>42</v>
      </c>
      <c r="C15" s="16">
        <v>14</v>
      </c>
      <c r="D15" s="16">
        <v>27</v>
      </c>
      <c r="E15" s="16">
        <v>51</v>
      </c>
      <c r="F15" s="16">
        <v>43</v>
      </c>
      <c r="G15" s="16">
        <v>22</v>
      </c>
      <c r="H15" s="16">
        <v>74</v>
      </c>
      <c r="I15" s="16">
        <v>67</v>
      </c>
      <c r="J15" s="16">
        <v>69</v>
      </c>
      <c r="K15" s="16">
        <v>53</v>
      </c>
      <c r="L15" s="16">
        <v>40</v>
      </c>
      <c r="M15" s="16">
        <v>25</v>
      </c>
      <c r="N15" s="16">
        <v>92</v>
      </c>
      <c r="U15">
        <v>13</v>
      </c>
    </row>
    <row r="16" spans="1:34" x14ac:dyDescent="0.25">
      <c r="A16">
        <v>14</v>
      </c>
      <c r="B16" s="16">
        <v>25</v>
      </c>
      <c r="C16" s="16">
        <v>19</v>
      </c>
      <c r="D16" s="16">
        <v>26</v>
      </c>
      <c r="E16" s="16">
        <v>90</v>
      </c>
      <c r="F16" s="16">
        <v>81</v>
      </c>
      <c r="G16" s="16">
        <v>79</v>
      </c>
      <c r="H16" s="16">
        <v>70</v>
      </c>
      <c r="I16" s="16">
        <v>44</v>
      </c>
      <c r="J16" s="16">
        <v>32</v>
      </c>
      <c r="K16" s="16">
        <v>45</v>
      </c>
      <c r="L16" s="16">
        <v>28</v>
      </c>
      <c r="M16" s="16">
        <v>24</v>
      </c>
      <c r="N16" s="16">
        <v>30</v>
      </c>
      <c r="U16">
        <v>14</v>
      </c>
    </row>
    <row r="17" spans="1:21" x14ac:dyDescent="0.25">
      <c r="A17">
        <v>15</v>
      </c>
      <c r="B17" s="16">
        <v>42</v>
      </c>
      <c r="C17" s="16">
        <v>14</v>
      </c>
      <c r="D17" s="16">
        <v>27</v>
      </c>
      <c r="E17" s="16">
        <v>51</v>
      </c>
      <c r="F17" s="16">
        <v>56</v>
      </c>
      <c r="G17" s="16">
        <v>46</v>
      </c>
      <c r="H17" s="16">
        <v>81</v>
      </c>
      <c r="I17" s="16">
        <v>78</v>
      </c>
      <c r="J17" s="16">
        <v>82</v>
      </c>
      <c r="K17" s="16">
        <v>53</v>
      </c>
      <c r="L17" s="16">
        <v>40</v>
      </c>
      <c r="M17" s="16">
        <v>25</v>
      </c>
      <c r="N17" s="16">
        <v>33</v>
      </c>
      <c r="U17">
        <v>15</v>
      </c>
    </row>
    <row r="18" spans="1:21" x14ac:dyDescent="0.25">
      <c r="A18">
        <v>16</v>
      </c>
      <c r="B18" s="16">
        <v>80</v>
      </c>
      <c r="C18" s="16">
        <v>77</v>
      </c>
      <c r="D18" s="16">
        <v>79</v>
      </c>
      <c r="E18" s="16">
        <v>69</v>
      </c>
      <c r="F18" s="16">
        <v>65</v>
      </c>
      <c r="G18" s="16">
        <v>22</v>
      </c>
      <c r="H18" s="16">
        <v>31</v>
      </c>
      <c r="I18" s="16">
        <v>37</v>
      </c>
      <c r="J18" s="16">
        <v>28</v>
      </c>
      <c r="K18" s="16">
        <v>22</v>
      </c>
      <c r="L18" s="16">
        <v>19</v>
      </c>
      <c r="M18" s="16">
        <v>21</v>
      </c>
      <c r="N18" s="16">
        <v>29</v>
      </c>
      <c r="U18">
        <v>16</v>
      </c>
    </row>
    <row r="19" spans="1:21" x14ac:dyDescent="0.25">
      <c r="A19">
        <v>17</v>
      </c>
      <c r="B19" s="16">
        <v>21</v>
      </c>
      <c r="C19" s="16">
        <v>15</v>
      </c>
      <c r="D19" s="16">
        <v>22</v>
      </c>
      <c r="E19" s="16">
        <v>86</v>
      </c>
      <c r="F19" s="16">
        <v>79</v>
      </c>
      <c r="G19" s="16">
        <v>83</v>
      </c>
      <c r="H19" s="16">
        <v>68</v>
      </c>
      <c r="I19" s="16">
        <v>40</v>
      </c>
      <c r="J19" s="16">
        <v>30</v>
      </c>
      <c r="K19" s="16">
        <v>41</v>
      </c>
      <c r="L19" s="16">
        <v>20</v>
      </c>
      <c r="M19" s="16">
        <v>19</v>
      </c>
      <c r="N19" s="16">
        <v>25</v>
      </c>
      <c r="U19">
        <v>17</v>
      </c>
    </row>
    <row r="20" spans="1:21" x14ac:dyDescent="0.25">
      <c r="A20">
        <v>18</v>
      </c>
      <c r="B20" s="16">
        <v>18</v>
      </c>
      <c r="C20" s="16">
        <v>12</v>
      </c>
      <c r="D20" s="16">
        <v>25</v>
      </c>
      <c r="E20" s="16">
        <v>82</v>
      </c>
      <c r="F20" s="16">
        <v>81</v>
      </c>
      <c r="G20" s="16">
        <v>79</v>
      </c>
      <c r="H20" s="16">
        <v>64</v>
      </c>
      <c r="I20" s="16">
        <v>38</v>
      </c>
      <c r="J20" s="16">
        <v>29</v>
      </c>
      <c r="K20" s="16">
        <v>39</v>
      </c>
      <c r="L20" s="16">
        <v>19</v>
      </c>
      <c r="M20" s="16">
        <v>15</v>
      </c>
      <c r="N20" s="16">
        <v>27</v>
      </c>
      <c r="U20">
        <v>18</v>
      </c>
    </row>
    <row r="21" spans="1:21" x14ac:dyDescent="0.25">
      <c r="A21">
        <v>19</v>
      </c>
      <c r="B21" s="16">
        <v>22</v>
      </c>
      <c r="C21" s="16">
        <v>18</v>
      </c>
      <c r="D21" s="16">
        <v>26</v>
      </c>
      <c r="E21" s="16">
        <v>49</v>
      </c>
      <c r="F21" s="16">
        <v>51</v>
      </c>
      <c r="G21" s="16">
        <v>41</v>
      </c>
      <c r="H21" s="16">
        <v>80</v>
      </c>
      <c r="I21" s="16">
        <v>80</v>
      </c>
      <c r="J21" s="16">
        <v>86</v>
      </c>
      <c r="K21" s="16">
        <v>69</v>
      </c>
      <c r="L21" s="16">
        <v>24</v>
      </c>
      <c r="M21" s="16">
        <v>11</v>
      </c>
      <c r="N21" s="16">
        <v>26</v>
      </c>
      <c r="U21">
        <v>19</v>
      </c>
    </row>
    <row r="22" spans="1:21" x14ac:dyDescent="0.25">
      <c r="A22">
        <v>20</v>
      </c>
      <c r="B22" s="16">
        <v>41</v>
      </c>
      <c r="C22" s="16">
        <v>35</v>
      </c>
      <c r="D22" s="16">
        <v>44</v>
      </c>
      <c r="E22" s="16">
        <v>29</v>
      </c>
      <c r="F22" s="16">
        <v>34</v>
      </c>
      <c r="G22" s="16">
        <v>21</v>
      </c>
      <c r="H22" s="16">
        <v>47</v>
      </c>
      <c r="I22" s="16">
        <v>61</v>
      </c>
      <c r="J22" s="16">
        <v>50</v>
      </c>
      <c r="K22" s="16">
        <v>57</v>
      </c>
      <c r="L22" s="16">
        <v>62</v>
      </c>
      <c r="M22" s="16">
        <v>61</v>
      </c>
      <c r="N22" s="16">
        <v>98</v>
      </c>
      <c r="U22">
        <v>20</v>
      </c>
    </row>
    <row r="23" spans="1:21" x14ac:dyDescent="0.25">
      <c r="A23" t="s">
        <v>96</v>
      </c>
      <c r="B23" s="17">
        <v>10</v>
      </c>
      <c r="C23" s="17">
        <v>12</v>
      </c>
      <c r="D23" s="17">
        <v>4</v>
      </c>
      <c r="E23" s="17">
        <v>13</v>
      </c>
      <c r="F23" s="17">
        <v>13</v>
      </c>
      <c r="G23" s="17">
        <v>8</v>
      </c>
      <c r="H23" s="17">
        <v>10</v>
      </c>
      <c r="I23" s="17">
        <v>4</v>
      </c>
      <c r="J23" s="17">
        <v>4</v>
      </c>
      <c r="K23" s="17">
        <v>8</v>
      </c>
      <c r="L23" s="17">
        <v>4</v>
      </c>
      <c r="M23" s="17">
        <v>8</v>
      </c>
      <c r="N23" s="17">
        <v>2</v>
      </c>
    </row>
    <row r="24" spans="1:21" x14ac:dyDescent="0.25">
      <c r="A24" t="s">
        <v>68</v>
      </c>
      <c r="B24" s="18">
        <v>75</v>
      </c>
      <c r="C24" s="18">
        <v>70</v>
      </c>
      <c r="D24" s="18">
        <v>75</v>
      </c>
      <c r="E24" s="18">
        <v>60</v>
      </c>
      <c r="F24" s="18">
        <v>55</v>
      </c>
      <c r="G24" s="18">
        <v>20</v>
      </c>
      <c r="H24" s="18">
        <v>25</v>
      </c>
      <c r="I24" s="18">
        <v>35</v>
      </c>
      <c r="J24" s="18">
        <v>20</v>
      </c>
      <c r="K24" s="18">
        <v>15</v>
      </c>
      <c r="L24" s="18">
        <v>15</v>
      </c>
      <c r="M24" s="18">
        <v>10</v>
      </c>
      <c r="N24" s="18">
        <v>20</v>
      </c>
    </row>
    <row r="25" spans="1:21" x14ac:dyDescent="0.25">
      <c r="A25" t="s">
        <v>69</v>
      </c>
      <c r="B25" s="18">
        <v>15</v>
      </c>
      <c r="C25" s="18">
        <v>10</v>
      </c>
      <c r="D25" s="18">
        <v>20</v>
      </c>
      <c r="E25" s="18">
        <v>75</v>
      </c>
      <c r="F25" s="18">
        <v>70</v>
      </c>
      <c r="G25" s="18">
        <v>75</v>
      </c>
      <c r="H25" s="18">
        <v>60</v>
      </c>
      <c r="I25" s="18">
        <v>30</v>
      </c>
      <c r="J25" s="18">
        <v>25</v>
      </c>
      <c r="K25" s="18">
        <v>35</v>
      </c>
      <c r="L25" s="18">
        <v>15</v>
      </c>
      <c r="M25" s="18">
        <v>10</v>
      </c>
      <c r="N25" s="18">
        <v>20</v>
      </c>
    </row>
    <row r="26" spans="1:21" x14ac:dyDescent="0.25">
      <c r="A26" t="s">
        <v>70</v>
      </c>
      <c r="B26" s="18">
        <v>15</v>
      </c>
      <c r="C26" s="18">
        <v>10</v>
      </c>
      <c r="D26" s="18">
        <v>20</v>
      </c>
      <c r="E26" s="18">
        <v>45</v>
      </c>
      <c r="F26" s="18">
        <v>45</v>
      </c>
      <c r="G26" s="18">
        <v>40</v>
      </c>
      <c r="H26" s="18">
        <v>75</v>
      </c>
      <c r="I26" s="18">
        <v>70</v>
      </c>
      <c r="J26" s="18">
        <v>75</v>
      </c>
      <c r="K26" s="18">
        <v>60</v>
      </c>
      <c r="L26" s="18">
        <v>15</v>
      </c>
      <c r="M26" s="18">
        <v>10</v>
      </c>
      <c r="N26" s="18">
        <v>20</v>
      </c>
    </row>
    <row r="27" spans="1:21" x14ac:dyDescent="0.25">
      <c r="A27" t="s">
        <v>71</v>
      </c>
      <c r="B27" s="18">
        <v>55</v>
      </c>
      <c r="C27" s="18">
        <v>10</v>
      </c>
      <c r="D27" s="18">
        <v>20</v>
      </c>
      <c r="E27" s="18">
        <v>15</v>
      </c>
      <c r="F27" s="18">
        <v>10</v>
      </c>
      <c r="G27" s="18">
        <v>20</v>
      </c>
      <c r="H27" s="18">
        <v>35</v>
      </c>
      <c r="I27" s="18">
        <v>30</v>
      </c>
      <c r="J27" s="18">
        <v>40</v>
      </c>
      <c r="K27" s="18">
        <v>70</v>
      </c>
      <c r="L27" s="18">
        <v>75</v>
      </c>
      <c r="M27" s="18">
        <v>60</v>
      </c>
      <c r="N27" s="18">
        <v>55</v>
      </c>
    </row>
    <row r="30" spans="1:21" x14ac:dyDescent="0.25">
      <c r="B30" t="s">
        <v>28</v>
      </c>
      <c r="C30" s="3">
        <v>5</v>
      </c>
    </row>
    <row r="31" spans="1:21" x14ac:dyDescent="0.25">
      <c r="B31" t="s">
        <v>27</v>
      </c>
      <c r="C31" s="3">
        <v>2</v>
      </c>
    </row>
    <row r="32" spans="1:21" x14ac:dyDescent="0.25">
      <c r="B32" t="s">
        <v>29</v>
      </c>
      <c r="C32" s="3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89"/>
  <sheetViews>
    <sheetView workbookViewId="0">
      <selection activeCell="P15" sqref="P15"/>
    </sheetView>
  </sheetViews>
  <sheetFormatPr defaultRowHeight="15" x14ac:dyDescent="0.25"/>
  <cols>
    <col min="19" max="19" width="10.85546875" bestFit="1" customWidth="1"/>
  </cols>
  <sheetData>
    <row r="1" spans="1:34" x14ac:dyDescent="0.25">
      <c r="G1" t="s">
        <v>33</v>
      </c>
    </row>
    <row r="2" spans="1:34" x14ac:dyDescent="0.25">
      <c r="B2" t="s">
        <v>1</v>
      </c>
      <c r="C2" t="s">
        <v>2</v>
      </c>
      <c r="D2" t="s">
        <v>3</v>
      </c>
      <c r="E2" t="s">
        <v>4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P2" t="s">
        <v>21</v>
      </c>
      <c r="V2" t="s">
        <v>1</v>
      </c>
      <c r="W2" t="s">
        <v>2</v>
      </c>
      <c r="X2" t="s">
        <v>3</v>
      </c>
      <c r="Y2" t="s">
        <v>4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103</v>
      </c>
      <c r="AG2" t="s">
        <v>104</v>
      </c>
      <c r="AH2" t="s">
        <v>105</v>
      </c>
    </row>
    <row r="3" spans="1:34" x14ac:dyDescent="0.25">
      <c r="A3">
        <v>1</v>
      </c>
      <c r="B3" s="19">
        <v>29</v>
      </c>
      <c r="C3" s="19">
        <v>22</v>
      </c>
      <c r="D3" s="19">
        <v>28</v>
      </c>
      <c r="E3" s="19">
        <v>25</v>
      </c>
      <c r="F3" s="19">
        <v>69</v>
      </c>
      <c r="G3" s="19">
        <v>25</v>
      </c>
      <c r="H3" s="19">
        <v>61</v>
      </c>
      <c r="I3" s="19">
        <v>52</v>
      </c>
      <c r="J3" s="19">
        <v>25</v>
      </c>
      <c r="K3" s="19">
        <v>39</v>
      </c>
      <c r="L3" s="19">
        <v>58</v>
      </c>
      <c r="M3" s="19">
        <v>61</v>
      </c>
      <c r="N3" s="19">
        <v>68</v>
      </c>
      <c r="P3" t="s">
        <v>106</v>
      </c>
      <c r="Q3" t="s">
        <v>107</v>
      </c>
      <c r="U3">
        <v>1</v>
      </c>
      <c r="V3" s="15">
        <f>1- _xlfn.BETA.DIST($B$51, 4*B30, 4*(1-B30),TRUE, 0, 1)</f>
        <v>2.4724545897353067E-2</v>
      </c>
      <c r="W3" s="15">
        <f>1- _xlfn.BETA.DIST($C$51, 4*C30, 4*(1-C30),TRUE, 0, 1)</f>
        <v>1.9068106211390656E-2</v>
      </c>
      <c r="X3" s="15">
        <f>1- _xlfn.BETA.DIST($D$51, 4*D30, 4*(1-D30),TRUE, 0, 1)</f>
        <v>2.2134481736512668E-2</v>
      </c>
      <c r="Y3" s="15">
        <f>1- _xlfn.BETA.DIST($E$51, 4*E30, 4*(1-E30),TRUE, 0, 1)</f>
        <v>6.4000000000000057E-2</v>
      </c>
      <c r="Z3" s="15">
        <f>1- _xlfn.BETA.DIST($F$51, 4*F30, 4*(1-F30),TRUE, 0, 1)</f>
        <v>0.75045018095494975</v>
      </c>
      <c r="AA3" s="15">
        <f>1- _xlfn.BETA.DIST($G$51, 4*G30, 4*(1-G30),TRUE, 0, 1)</f>
        <v>0.51200000000000012</v>
      </c>
      <c r="AB3" s="15">
        <f>1- _xlfn.BETA.DIST($H$51, 4*H30, 4*(1-H30),TRUE, 0, 1)</f>
        <v>0.9340639294687908</v>
      </c>
      <c r="AC3" s="15">
        <f>1- _xlfn.BETA.DIST($I$51, 4*I30, 4*(1-I30),TRUE, 0, 1)</f>
        <v>0.74763182530598948</v>
      </c>
      <c r="AD3" s="15">
        <f>1- _xlfn.BETA.DIST($J$51, 4*J30, 4*(1-J30),TRUE, 0, 1)</f>
        <v>0.51200000000000012</v>
      </c>
      <c r="AE3" s="15">
        <f>1- _xlfn.BETA.DIST($K$51, 4*K30, 4*(1-K30),TRUE, 0, 1)</f>
        <v>0.84685004498336036</v>
      </c>
      <c r="AF3" s="15">
        <f>1- _xlfn.BETA.DIST($L$51, 4*L30, 4*(1-L30),TRUE, 0, 1)</f>
        <v>0.97248568241148436</v>
      </c>
      <c r="AG3" s="15">
        <f>1- _xlfn.BETA.DIST($M$51, 4*M30, 4*(1-M30),TRUE, 0, 1)</f>
        <v>0.99245037541558645</v>
      </c>
      <c r="AH3" s="15">
        <f>1- _xlfn.BETA.DIST($N$51, 4*N30, 4*(1-N30),TRUE, 0, 1)</f>
        <v>0.98126422822781412</v>
      </c>
    </row>
    <row r="4" spans="1:34" x14ac:dyDescent="0.25">
      <c r="A4">
        <v>2</v>
      </c>
      <c r="B4" s="19">
        <v>80</v>
      </c>
      <c r="C4" s="19">
        <v>78</v>
      </c>
      <c r="D4" s="19">
        <v>88</v>
      </c>
      <c r="E4" s="19">
        <v>69</v>
      </c>
      <c r="F4" s="19">
        <v>59</v>
      </c>
      <c r="G4" s="19">
        <v>30</v>
      </c>
      <c r="H4" s="19">
        <v>50</v>
      </c>
      <c r="I4" s="19">
        <v>45</v>
      </c>
      <c r="J4" s="19">
        <v>48</v>
      </c>
      <c r="K4" s="19">
        <v>42</v>
      </c>
      <c r="L4" s="19">
        <v>22</v>
      </c>
      <c r="M4" s="19">
        <v>15</v>
      </c>
      <c r="N4" s="19">
        <v>27</v>
      </c>
      <c r="P4" t="s">
        <v>108</v>
      </c>
      <c r="Q4" t="s">
        <v>109</v>
      </c>
      <c r="U4">
        <v>2</v>
      </c>
      <c r="V4" s="15">
        <f>1- _xlfn.BETA.DIST($B$51, 4*B31, 4*(1-B31),TRUE, 0, 1)</f>
        <v>0.68279149232724334</v>
      </c>
      <c r="W4" s="15">
        <f t="shared" ref="W4:W21" si="0">1- _xlfn.BETA.DIST($C$51, 4*C31, 4*(1-C31),TRUE, 0, 1)</f>
        <v>0.71403344865630569</v>
      </c>
      <c r="X4" s="15">
        <f t="shared" ref="X4:X22" si="1">1- _xlfn.BETA.DIST($D$51, 4*D31, 4*(1-D31),TRUE, 0, 1)</f>
        <v>0.83845130722417882</v>
      </c>
      <c r="Y4" s="15">
        <f t="shared" ref="Y4:Y22" si="2">1- _xlfn.BETA.DIST($E$51, 4*E31, 4*(1-E31),TRUE, 0, 1)</f>
        <v>0.68783973726236636</v>
      </c>
      <c r="Z4" s="15">
        <f t="shared" ref="Z4:Z22" si="3">1- _xlfn.BETA.DIST($F$51, 4*F31, 4*(1-F31),TRUE, 0, 1)</f>
        <v>0.58474020902698864</v>
      </c>
      <c r="AA4" s="15">
        <f t="shared" ref="AA4:AA22" si="4">1- _xlfn.BETA.DIST($G$51, 4*G31, 4*(1-G31),TRUE, 0, 1)</f>
        <v>0.61646849343637089</v>
      </c>
      <c r="AB4" s="15">
        <f t="shared" ref="AB4:AB22" si="5">1- _xlfn.BETA.DIST($H$51, 4*H31, 4*(1-H31),TRUE, 0, 1)</f>
        <v>0.84375</v>
      </c>
      <c r="AC4" s="15">
        <f t="shared" ref="AC4:AC22" si="6">1- _xlfn.BETA.DIST($I$51, 4*I31, 4*(1-I31),TRUE, 0, 1)</f>
        <v>0.63795262930278762</v>
      </c>
      <c r="AD4" s="15">
        <f t="shared" ref="AD4:AD22" si="7">1- _xlfn.BETA.DIST($J$51, 4*J31, 4*(1-J31),TRUE, 0, 1)</f>
        <v>0.87839296587229998</v>
      </c>
      <c r="AE4" s="15">
        <f t="shared" ref="AE4:AE22" si="8">1- _xlfn.BETA.DIST($K$51, 4*K31, 4*(1-K31),TRUE, 0, 1)</f>
        <v>0.87884167250621203</v>
      </c>
      <c r="AF4" s="15">
        <f t="shared" ref="AF4:AF22" si="9">1- _xlfn.BETA.DIST($L$51, 4*L31, 4*(1-L31),TRUE, 0, 1)</f>
        <v>0.5461941089838338</v>
      </c>
      <c r="AG4" s="15">
        <f t="shared" ref="AG4:AG22" si="10">1- _xlfn.BETA.DIST($M$51, 4*M31, 4*(1-M31),TRUE, 0, 1)</f>
        <v>0.48295667118940711</v>
      </c>
      <c r="AH4" s="15">
        <f t="shared" ref="AH4:AH22" si="11">1- _xlfn.BETA.DIST($N$51, 4*N31, 4*(1-N31),TRUE, 0, 1)</f>
        <v>0.5550725507424521</v>
      </c>
    </row>
    <row r="5" spans="1:34" x14ac:dyDescent="0.25">
      <c r="A5">
        <v>3</v>
      </c>
      <c r="B5" s="19">
        <v>77</v>
      </c>
      <c r="C5" s="19">
        <v>90</v>
      </c>
      <c r="D5" s="19">
        <v>88</v>
      </c>
      <c r="E5" s="19">
        <v>61</v>
      </c>
      <c r="F5" s="19">
        <v>63</v>
      </c>
      <c r="G5" s="19">
        <v>28</v>
      </c>
      <c r="H5" s="19">
        <v>35</v>
      </c>
      <c r="I5" s="19">
        <v>33</v>
      </c>
      <c r="J5" s="19">
        <v>51</v>
      </c>
      <c r="K5" s="19">
        <v>33</v>
      </c>
      <c r="L5" s="19">
        <v>22</v>
      </c>
      <c r="M5" s="19">
        <v>28</v>
      </c>
      <c r="N5" s="19">
        <v>33</v>
      </c>
      <c r="P5" t="s">
        <v>110</v>
      </c>
      <c r="Q5" t="s">
        <v>111</v>
      </c>
      <c r="U5">
        <v>3</v>
      </c>
      <c r="V5" s="15">
        <f t="shared" ref="V5:V22" si="12">1- _xlfn.BETA.DIST($B$51, 4*B32, 4*(1-B32),TRUE, 0, 1)</f>
        <v>0.62013558230998145</v>
      </c>
      <c r="W5" s="15">
        <f t="shared" si="0"/>
        <v>0.90702438642306504</v>
      </c>
      <c r="X5" s="15">
        <f t="shared" si="1"/>
        <v>0.83845130722417882</v>
      </c>
      <c r="Y5" s="15">
        <f t="shared" si="2"/>
        <v>0.54594966812886769</v>
      </c>
      <c r="Z5" s="15">
        <f t="shared" si="3"/>
        <v>0.65396536842606456</v>
      </c>
      <c r="AA5" s="15">
        <f t="shared" si="4"/>
        <v>0.5759989025049761</v>
      </c>
      <c r="AB5" s="15">
        <f t="shared" si="5"/>
        <v>0.62190207451636004</v>
      </c>
      <c r="AC5" s="15">
        <f t="shared" si="6"/>
        <v>0.41977557569461477</v>
      </c>
      <c r="AD5" s="15">
        <f t="shared" si="7"/>
        <v>0.90404539679260454</v>
      </c>
      <c r="AE5" s="15">
        <f t="shared" si="8"/>
        <v>0.76459516298510377</v>
      </c>
      <c r="AF5" s="15">
        <f t="shared" si="9"/>
        <v>0.5461941089838338</v>
      </c>
      <c r="AG5" s="15">
        <f t="shared" si="10"/>
        <v>0.78324934678155811</v>
      </c>
      <c r="AH5" s="15">
        <f t="shared" si="11"/>
        <v>0.67332181284268311</v>
      </c>
    </row>
    <row r="6" spans="1:34" x14ac:dyDescent="0.25">
      <c r="A6">
        <v>4</v>
      </c>
      <c r="B6" s="19">
        <v>16</v>
      </c>
      <c r="C6" s="19">
        <v>39</v>
      </c>
      <c r="D6" s="19">
        <v>26</v>
      </c>
      <c r="E6" s="19">
        <v>25</v>
      </c>
      <c r="F6" s="19">
        <v>55</v>
      </c>
      <c r="G6" s="19">
        <v>25</v>
      </c>
      <c r="H6" s="19">
        <v>50</v>
      </c>
      <c r="I6" s="19">
        <v>51</v>
      </c>
      <c r="J6" s="19">
        <v>43</v>
      </c>
      <c r="K6" s="19">
        <v>65</v>
      </c>
      <c r="L6" s="19">
        <v>37</v>
      </c>
      <c r="M6" s="19">
        <v>38</v>
      </c>
      <c r="N6" s="19">
        <v>73</v>
      </c>
      <c r="U6">
        <v>4</v>
      </c>
      <c r="V6" s="15">
        <f t="shared" si="12"/>
        <v>4.5639061564838324E-3</v>
      </c>
      <c r="W6" s="15">
        <f t="shared" si="0"/>
        <v>0.10034150651294116</v>
      </c>
      <c r="X6" s="15">
        <f t="shared" si="1"/>
        <v>1.7598203086426345E-2</v>
      </c>
      <c r="Y6" s="15">
        <f t="shared" si="2"/>
        <v>6.4000000000000057E-2</v>
      </c>
      <c r="Z6" s="15">
        <f t="shared" si="3"/>
        <v>0.51369546067661931</v>
      </c>
      <c r="AA6" s="15">
        <f t="shared" si="4"/>
        <v>0.51200000000000012</v>
      </c>
      <c r="AB6" s="15">
        <f t="shared" si="5"/>
        <v>0.84375</v>
      </c>
      <c r="AC6" s="15">
        <f t="shared" si="6"/>
        <v>0.7331515665700854</v>
      </c>
      <c r="AD6" s="15">
        <f t="shared" si="7"/>
        <v>0.8248488977602414</v>
      </c>
      <c r="AE6" s="15">
        <f t="shared" si="8"/>
        <v>0.9874755710660772</v>
      </c>
      <c r="AF6" s="15">
        <f t="shared" si="9"/>
        <v>0.82224415134564643</v>
      </c>
      <c r="AG6" s="15">
        <f t="shared" si="10"/>
        <v>0.90647572104301832</v>
      </c>
      <c r="AH6" s="15">
        <f t="shared" si="11"/>
        <v>0.98966127337759202</v>
      </c>
    </row>
    <row r="7" spans="1:34" x14ac:dyDescent="0.25">
      <c r="A7">
        <v>5</v>
      </c>
      <c r="B7" s="19">
        <v>28</v>
      </c>
      <c r="C7" s="19">
        <v>56</v>
      </c>
      <c r="D7" s="19">
        <v>51</v>
      </c>
      <c r="E7" s="19">
        <v>21</v>
      </c>
      <c r="F7" s="19">
        <v>34</v>
      </c>
      <c r="G7" s="19">
        <v>8</v>
      </c>
      <c r="H7" s="19">
        <v>37</v>
      </c>
      <c r="I7" s="19">
        <v>61</v>
      </c>
      <c r="J7" s="19">
        <v>30</v>
      </c>
      <c r="K7" s="19">
        <v>37</v>
      </c>
      <c r="L7" s="19">
        <v>55</v>
      </c>
      <c r="M7" s="19">
        <v>66</v>
      </c>
      <c r="N7" s="19">
        <v>98</v>
      </c>
      <c r="U7">
        <v>5</v>
      </c>
      <c r="V7" s="15">
        <f t="shared" si="12"/>
        <v>2.2134481736512668E-2</v>
      </c>
      <c r="W7" s="15">
        <f t="shared" si="0"/>
        <v>0.30365032808102033</v>
      </c>
      <c r="X7" s="15">
        <f t="shared" si="1"/>
        <v>0.16738485662616143</v>
      </c>
      <c r="Y7" s="15">
        <f t="shared" si="2"/>
        <v>4.2582453932602515E-2</v>
      </c>
      <c r="Z7" s="15">
        <f t="shared" si="3"/>
        <v>0.18214972673495489</v>
      </c>
      <c r="AA7" s="15">
        <f t="shared" si="4"/>
        <v>0.13254217808361834</v>
      </c>
      <c r="AB7" s="15">
        <f t="shared" si="5"/>
        <v>0.65793572607502315</v>
      </c>
      <c r="AC7" s="15">
        <f t="shared" si="6"/>
        <v>0.85762038069096769</v>
      </c>
      <c r="AD7" s="15">
        <f t="shared" si="7"/>
        <v>0.61646849343637089</v>
      </c>
      <c r="AE7" s="15">
        <f t="shared" si="8"/>
        <v>0.82224415134564643</v>
      </c>
      <c r="AF7" s="15">
        <f t="shared" si="9"/>
        <v>0.96249983454054244</v>
      </c>
      <c r="AG7" s="15">
        <f t="shared" si="10"/>
        <v>0.99613775045669861</v>
      </c>
      <c r="AH7" s="15">
        <f t="shared" si="11"/>
        <v>0.99994978126335532</v>
      </c>
    </row>
    <row r="8" spans="1:34" x14ac:dyDescent="0.25">
      <c r="A8">
        <v>6</v>
      </c>
      <c r="B8" s="19">
        <v>79</v>
      </c>
      <c r="C8" s="19">
        <v>75</v>
      </c>
      <c r="D8" s="19">
        <v>80</v>
      </c>
      <c r="E8" s="19">
        <v>65</v>
      </c>
      <c r="F8" s="19">
        <v>60</v>
      </c>
      <c r="G8" s="19">
        <v>25</v>
      </c>
      <c r="H8" s="19">
        <v>30</v>
      </c>
      <c r="I8" s="19">
        <v>34</v>
      </c>
      <c r="J8" s="19">
        <v>22</v>
      </c>
      <c r="K8" s="19">
        <v>19</v>
      </c>
      <c r="L8" s="19">
        <v>22</v>
      </c>
      <c r="M8" s="19">
        <v>18</v>
      </c>
      <c r="N8" s="19">
        <v>21</v>
      </c>
      <c r="U8">
        <v>6</v>
      </c>
      <c r="V8" s="15">
        <f t="shared" si="12"/>
        <v>0.66201803655471902</v>
      </c>
      <c r="W8" s="15">
        <f t="shared" si="0"/>
        <v>0.65700000000000003</v>
      </c>
      <c r="X8" s="15">
        <f t="shared" si="1"/>
        <v>0.68279149232724334</v>
      </c>
      <c r="Y8" s="15">
        <f t="shared" si="2"/>
        <v>0.6180541545149616</v>
      </c>
      <c r="Z8" s="15">
        <f t="shared" si="3"/>
        <v>0.60229097991441127</v>
      </c>
      <c r="AA8" s="15">
        <f t="shared" si="4"/>
        <v>0.51200000000000012</v>
      </c>
      <c r="AB8" s="15">
        <f t="shared" si="5"/>
        <v>0.52510873561635885</v>
      </c>
      <c r="AC8" s="15">
        <f t="shared" si="6"/>
        <v>0.43849285091190993</v>
      </c>
      <c r="AD8" s="15">
        <f t="shared" si="7"/>
        <v>0.44492742667356788</v>
      </c>
      <c r="AE8" s="15">
        <f t="shared" si="8"/>
        <v>0.4730496405266118</v>
      </c>
      <c r="AF8" s="15">
        <f t="shared" si="9"/>
        <v>0.5461941089838338</v>
      </c>
      <c r="AG8" s="15">
        <f t="shared" si="10"/>
        <v>0.56706730041965026</v>
      </c>
      <c r="AH8" s="15">
        <f t="shared" si="11"/>
        <v>0.42209089773426056</v>
      </c>
    </row>
    <row r="9" spans="1:34" x14ac:dyDescent="0.25">
      <c r="A9">
        <v>7</v>
      </c>
      <c r="B9" s="19">
        <v>50</v>
      </c>
      <c r="C9" s="19">
        <v>6</v>
      </c>
      <c r="D9" s="19">
        <v>54</v>
      </c>
      <c r="E9" s="19">
        <v>25</v>
      </c>
      <c r="F9" s="19">
        <v>38</v>
      </c>
      <c r="G9" s="19">
        <v>21</v>
      </c>
      <c r="H9" s="19">
        <v>47</v>
      </c>
      <c r="I9" s="19">
        <v>41</v>
      </c>
      <c r="J9" s="19">
        <v>40</v>
      </c>
      <c r="K9" s="19">
        <v>57</v>
      </c>
      <c r="L9" s="19">
        <v>65</v>
      </c>
      <c r="M9" s="19">
        <v>65</v>
      </c>
      <c r="N9" s="19">
        <v>88</v>
      </c>
      <c r="U9">
        <v>7</v>
      </c>
      <c r="V9" s="15">
        <f t="shared" si="12"/>
        <v>0.15625</v>
      </c>
      <c r="W9" s="15">
        <f t="shared" si="0"/>
        <v>1.2544548857917892E-3</v>
      </c>
      <c r="X9" s="15">
        <f t="shared" si="1"/>
        <v>0.20396334014473727</v>
      </c>
      <c r="Y9" s="15">
        <f t="shared" si="2"/>
        <v>6.4000000000000057E-2</v>
      </c>
      <c r="Z9" s="15">
        <f t="shared" si="3"/>
        <v>0.23430353450827479</v>
      </c>
      <c r="AA9" s="15">
        <f t="shared" si="4"/>
        <v>0.42209089773426056</v>
      </c>
      <c r="AB9" s="15">
        <f t="shared" si="5"/>
        <v>0.80876217135735062</v>
      </c>
      <c r="AC9" s="15">
        <f t="shared" si="6"/>
        <v>0.56795274134642737</v>
      </c>
      <c r="AD9" s="15">
        <f t="shared" si="7"/>
        <v>0.78573238686870306</v>
      </c>
      <c r="AE9" s="15">
        <f t="shared" si="8"/>
        <v>0.96944078933313738</v>
      </c>
      <c r="AF9" s="15">
        <f t="shared" si="9"/>
        <v>0.9874755710660772</v>
      </c>
      <c r="AG9" s="15">
        <f t="shared" si="10"/>
        <v>0.99556539911234299</v>
      </c>
      <c r="AH9" s="15">
        <f t="shared" si="11"/>
        <v>0.99897078483197599</v>
      </c>
    </row>
    <row r="10" spans="1:34" x14ac:dyDescent="0.25">
      <c r="A10">
        <v>8</v>
      </c>
      <c r="B10" s="19">
        <v>44</v>
      </c>
      <c r="C10" s="19">
        <v>19</v>
      </c>
      <c r="D10" s="19">
        <v>31</v>
      </c>
      <c r="E10" s="19">
        <v>55</v>
      </c>
      <c r="F10" s="19">
        <v>49</v>
      </c>
      <c r="G10" s="19">
        <v>29</v>
      </c>
      <c r="H10" s="19">
        <v>80</v>
      </c>
      <c r="I10" s="19">
        <v>70</v>
      </c>
      <c r="J10" s="19">
        <v>73</v>
      </c>
      <c r="K10" s="19">
        <v>55</v>
      </c>
      <c r="L10" s="19">
        <v>48</v>
      </c>
      <c r="M10" s="19">
        <v>29</v>
      </c>
      <c r="N10" s="19">
        <v>45</v>
      </c>
      <c r="S10" t="s">
        <v>112</v>
      </c>
      <c r="U10">
        <v>8</v>
      </c>
      <c r="V10" s="15">
        <f t="shared" si="12"/>
        <v>0.10006559154161798</v>
      </c>
      <c r="W10" s="15">
        <f t="shared" si="0"/>
        <v>1.3041118810229957E-2</v>
      </c>
      <c r="X10" s="15">
        <f t="shared" si="1"/>
        <v>3.061908210250508E-2</v>
      </c>
      <c r="Y10" s="15">
        <f t="shared" si="2"/>
        <v>0.43786590008158133</v>
      </c>
      <c r="Z10" s="15">
        <f t="shared" si="3"/>
        <v>0.40790406215861197</v>
      </c>
      <c r="AA10" s="15">
        <f t="shared" si="4"/>
        <v>0.59647402391084303</v>
      </c>
      <c r="AB10" s="15">
        <f t="shared" si="5"/>
        <v>0.99178956842434574</v>
      </c>
      <c r="AC10" s="15">
        <f t="shared" si="6"/>
        <v>0.93068101447869844</v>
      </c>
      <c r="AD10" s="15">
        <f t="shared" si="7"/>
        <v>0.98966127337759202</v>
      </c>
      <c r="AE10" s="15">
        <f t="shared" si="8"/>
        <v>0.96249983454054244</v>
      </c>
      <c r="AF10" s="15">
        <f t="shared" si="9"/>
        <v>0.92714206392244791</v>
      </c>
      <c r="AG10" s="15">
        <f t="shared" si="10"/>
        <v>0.79939765342640845</v>
      </c>
      <c r="AH10" s="15">
        <f t="shared" si="11"/>
        <v>0.84796512154573622</v>
      </c>
    </row>
    <row r="11" spans="1:34" x14ac:dyDescent="0.25">
      <c r="A11">
        <v>9</v>
      </c>
      <c r="B11" s="19">
        <v>49</v>
      </c>
      <c r="C11" s="19">
        <v>43</v>
      </c>
      <c r="D11" s="19">
        <v>28</v>
      </c>
      <c r="E11" s="19">
        <v>29</v>
      </c>
      <c r="F11" s="19">
        <v>61</v>
      </c>
      <c r="G11" s="19">
        <v>22</v>
      </c>
      <c r="H11" s="19">
        <v>67</v>
      </c>
      <c r="I11" s="19">
        <v>42</v>
      </c>
      <c r="J11" s="19">
        <v>25</v>
      </c>
      <c r="K11" s="19">
        <v>39</v>
      </c>
      <c r="L11" s="19">
        <v>51</v>
      </c>
      <c r="M11" s="19">
        <v>62</v>
      </c>
      <c r="N11" s="19">
        <v>55</v>
      </c>
      <c r="U11">
        <v>9</v>
      </c>
      <c r="V11" s="15">
        <f t="shared" si="12"/>
        <v>0.14563540007733833</v>
      </c>
      <c r="W11" s="15">
        <f t="shared" si="0"/>
        <v>0.1356898659214163</v>
      </c>
      <c r="X11" s="15">
        <f t="shared" si="1"/>
        <v>2.2134481736512668E-2</v>
      </c>
      <c r="Y11" s="15">
        <f t="shared" si="2"/>
        <v>9.1708697113507376E-2</v>
      </c>
      <c r="Z11" s="15">
        <f t="shared" si="3"/>
        <v>0.61969803690267145</v>
      </c>
      <c r="AA11" s="15">
        <f t="shared" si="4"/>
        <v>0.44492742667356788</v>
      </c>
      <c r="AB11" s="15">
        <f t="shared" si="5"/>
        <v>0.96243559930944755</v>
      </c>
      <c r="AC11" s="15">
        <f t="shared" si="6"/>
        <v>0.58583941207333856</v>
      </c>
      <c r="AD11" s="15">
        <f t="shared" si="7"/>
        <v>0.51200000000000012</v>
      </c>
      <c r="AE11" s="15">
        <f t="shared" si="8"/>
        <v>0.84685004498336036</v>
      </c>
      <c r="AF11" s="15">
        <f t="shared" si="9"/>
        <v>0.94465805655224111</v>
      </c>
      <c r="AG11" s="15">
        <f t="shared" si="10"/>
        <v>0.99337080232237773</v>
      </c>
      <c r="AH11" s="15">
        <f t="shared" si="11"/>
        <v>0.93156551682112376</v>
      </c>
    </row>
    <row r="12" spans="1:34" x14ac:dyDescent="0.25">
      <c r="A12">
        <v>10</v>
      </c>
      <c r="B12" s="19">
        <v>30</v>
      </c>
      <c r="C12" s="19">
        <v>25</v>
      </c>
      <c r="D12" s="19">
        <v>30</v>
      </c>
      <c r="E12" s="19">
        <v>51</v>
      </c>
      <c r="F12" s="19">
        <v>55</v>
      </c>
      <c r="G12" s="19">
        <v>44</v>
      </c>
      <c r="H12" s="19">
        <v>82</v>
      </c>
      <c r="I12" s="19">
        <v>84</v>
      </c>
      <c r="J12" s="19">
        <v>90</v>
      </c>
      <c r="K12" s="19">
        <v>74</v>
      </c>
      <c r="L12" s="19">
        <v>32</v>
      </c>
      <c r="M12" s="19">
        <v>15</v>
      </c>
      <c r="N12" s="19">
        <v>32</v>
      </c>
      <c r="U12">
        <v>10</v>
      </c>
      <c r="V12" s="15">
        <f t="shared" si="12"/>
        <v>2.7547915581531246E-2</v>
      </c>
      <c r="W12" s="15">
        <f t="shared" si="0"/>
        <v>2.7000000000000024E-2</v>
      </c>
      <c r="X12" s="15">
        <f t="shared" si="1"/>
        <v>2.7547915581531246E-2</v>
      </c>
      <c r="Y12" s="15">
        <f t="shared" si="2"/>
        <v>0.36868453193064699</v>
      </c>
      <c r="Z12" s="15">
        <f t="shared" si="3"/>
        <v>0.51369546067661931</v>
      </c>
      <c r="AA12" s="15">
        <f t="shared" si="4"/>
        <v>0.83669763345676607</v>
      </c>
      <c r="AB12" s="15">
        <f t="shared" si="5"/>
        <v>0.99382047978424026</v>
      </c>
      <c r="AC12" s="15">
        <f t="shared" si="6"/>
        <v>0.98532925058689025</v>
      </c>
      <c r="AD12" s="15">
        <f t="shared" si="7"/>
        <v>0.99931755258961252</v>
      </c>
      <c r="AE12" s="15">
        <f t="shared" si="8"/>
        <v>0.99610646588292195</v>
      </c>
      <c r="AF12" s="15">
        <f t="shared" si="9"/>
        <v>0.74836056097648895</v>
      </c>
      <c r="AG12" s="15">
        <f t="shared" si="10"/>
        <v>0.48295667118940711</v>
      </c>
      <c r="AH12" s="15">
        <f t="shared" si="11"/>
        <v>0.65491384380676854</v>
      </c>
    </row>
    <row r="13" spans="1:34" x14ac:dyDescent="0.25">
      <c r="A13">
        <v>11</v>
      </c>
      <c r="B13" s="19">
        <v>30</v>
      </c>
      <c r="C13" s="19">
        <v>29</v>
      </c>
      <c r="D13" s="19">
        <v>32</v>
      </c>
      <c r="E13" s="19">
        <v>87</v>
      </c>
      <c r="F13" s="19">
        <v>86</v>
      </c>
      <c r="G13" s="19">
        <v>80</v>
      </c>
      <c r="H13" s="19">
        <v>77</v>
      </c>
      <c r="I13" s="19">
        <v>46</v>
      </c>
      <c r="J13" s="19">
        <v>28</v>
      </c>
      <c r="K13" s="19">
        <v>49</v>
      </c>
      <c r="L13" s="19">
        <v>25</v>
      </c>
      <c r="M13" s="19">
        <v>29</v>
      </c>
      <c r="N13" s="19">
        <v>33</v>
      </c>
      <c r="U13">
        <v>11</v>
      </c>
      <c r="V13" s="15">
        <f t="shared" si="12"/>
        <v>2.7547915581531246E-2</v>
      </c>
      <c r="W13" s="15">
        <f t="shared" si="0"/>
        <v>4.1182819976901097E-2</v>
      </c>
      <c r="X13" s="15">
        <f t="shared" si="1"/>
        <v>3.3952871402447515E-2</v>
      </c>
      <c r="Y13" s="15">
        <f t="shared" si="2"/>
        <v>0.92805793099577927</v>
      </c>
      <c r="Z13" s="15">
        <f t="shared" si="3"/>
        <v>0.94190196677969373</v>
      </c>
      <c r="AA13" s="15">
        <f t="shared" si="4"/>
        <v>0.99601718069527778</v>
      </c>
      <c r="AB13" s="15">
        <f t="shared" si="5"/>
        <v>0.98779560051319426</v>
      </c>
      <c r="AC13" s="15">
        <f t="shared" si="6"/>
        <v>0.65472502206572314</v>
      </c>
      <c r="AD13" s="15">
        <f t="shared" si="7"/>
        <v>0.5759989025049761</v>
      </c>
      <c r="AE13" s="15">
        <f t="shared" si="8"/>
        <v>0.93341888111135973</v>
      </c>
      <c r="AF13" s="15">
        <f t="shared" si="9"/>
        <v>0.61412499999999992</v>
      </c>
      <c r="AG13" s="15">
        <f t="shared" si="10"/>
        <v>0.79939765342640845</v>
      </c>
      <c r="AH13" s="15">
        <f t="shared" si="11"/>
        <v>0.67332181284268311</v>
      </c>
    </row>
    <row r="14" spans="1:34" x14ac:dyDescent="0.25">
      <c r="A14">
        <v>12</v>
      </c>
      <c r="B14" s="19">
        <v>49</v>
      </c>
      <c r="C14" s="19">
        <v>17</v>
      </c>
      <c r="D14" s="19">
        <v>54</v>
      </c>
      <c r="E14" s="19">
        <v>25</v>
      </c>
      <c r="F14" s="19">
        <v>37</v>
      </c>
      <c r="G14" s="19">
        <v>21</v>
      </c>
      <c r="H14" s="19">
        <v>47</v>
      </c>
      <c r="I14" s="19">
        <v>39</v>
      </c>
      <c r="J14" s="19">
        <v>42</v>
      </c>
      <c r="K14" s="19">
        <v>54</v>
      </c>
      <c r="L14" s="19">
        <v>65</v>
      </c>
      <c r="M14" s="19">
        <v>55</v>
      </c>
      <c r="N14" s="19">
        <v>98</v>
      </c>
      <c r="U14">
        <v>12</v>
      </c>
      <c r="V14" s="15">
        <f t="shared" si="12"/>
        <v>0.14563540007733833</v>
      </c>
      <c r="W14" s="15">
        <f t="shared" si="0"/>
        <v>9.9100304891837077E-3</v>
      </c>
      <c r="X14" s="15">
        <f t="shared" si="1"/>
        <v>0.20396334014473727</v>
      </c>
      <c r="Y14" s="15">
        <f t="shared" si="2"/>
        <v>6.4000000000000057E-2</v>
      </c>
      <c r="Z14" s="15">
        <f t="shared" si="3"/>
        <v>0.22062555437806175</v>
      </c>
      <c r="AA14" s="15">
        <f t="shared" si="4"/>
        <v>0.42209089773426056</v>
      </c>
      <c r="AB14" s="15">
        <f t="shared" si="5"/>
        <v>0.80876217135735062</v>
      </c>
      <c r="AC14" s="15">
        <f t="shared" si="6"/>
        <v>0.53157036782572398</v>
      </c>
      <c r="AD14" s="15">
        <f t="shared" si="7"/>
        <v>0.81240979131016511</v>
      </c>
      <c r="AE14" s="15">
        <f t="shared" si="8"/>
        <v>0.95856507386227574</v>
      </c>
      <c r="AF14" s="15">
        <f t="shared" si="9"/>
        <v>0.9874755710660772</v>
      </c>
      <c r="AG14" s="15">
        <f t="shared" si="10"/>
        <v>0.98416096171776923</v>
      </c>
      <c r="AH14" s="15">
        <f t="shared" si="11"/>
        <v>0.99994978126335532</v>
      </c>
    </row>
    <row r="15" spans="1:34" x14ac:dyDescent="0.25">
      <c r="A15">
        <v>13</v>
      </c>
      <c r="B15" s="19">
        <v>42</v>
      </c>
      <c r="C15" s="19">
        <v>14</v>
      </c>
      <c r="D15" s="19">
        <v>27</v>
      </c>
      <c r="E15" s="19">
        <v>51</v>
      </c>
      <c r="F15" s="19">
        <v>43</v>
      </c>
      <c r="G15" s="19">
        <v>22</v>
      </c>
      <c r="H15" s="19">
        <v>74</v>
      </c>
      <c r="I15" s="19">
        <v>67</v>
      </c>
      <c r="J15" s="19">
        <v>69</v>
      </c>
      <c r="K15" s="19">
        <v>53</v>
      </c>
      <c r="L15" s="19">
        <v>40</v>
      </c>
      <c r="M15" s="19">
        <v>25</v>
      </c>
      <c r="N15" s="19">
        <v>92</v>
      </c>
      <c r="U15">
        <v>13</v>
      </c>
      <c r="V15" s="15">
        <f t="shared" si="12"/>
        <v>8.5133667860841311E-2</v>
      </c>
      <c r="W15" s="15">
        <f t="shared" si="0"/>
        <v>6.3090835208735596E-3</v>
      </c>
      <c r="X15" s="15">
        <f t="shared" si="1"/>
        <v>1.9763604763234022E-2</v>
      </c>
      <c r="Y15" s="15">
        <f t="shared" si="2"/>
        <v>0.36868453193064699</v>
      </c>
      <c r="Z15" s="15">
        <f t="shared" si="3"/>
        <v>0.30850713709560051</v>
      </c>
      <c r="AA15" s="15">
        <f t="shared" si="4"/>
        <v>0.44492742667356788</v>
      </c>
      <c r="AB15" s="15">
        <f t="shared" si="5"/>
        <v>0.98240179691357354</v>
      </c>
      <c r="AC15" s="15">
        <f t="shared" si="6"/>
        <v>0.91021665075678859</v>
      </c>
      <c r="AD15" s="15">
        <f t="shared" si="7"/>
        <v>0.98328275980286473</v>
      </c>
      <c r="AE15" s="15">
        <f t="shared" si="8"/>
        <v>0.95429389656564623</v>
      </c>
      <c r="AF15" s="15">
        <f t="shared" si="9"/>
        <v>0.85815102768488227</v>
      </c>
      <c r="AG15" s="15">
        <f t="shared" si="10"/>
        <v>0.72900000000000009</v>
      </c>
      <c r="AH15" s="15">
        <f t="shared" si="11"/>
        <v>0.99956904481296149</v>
      </c>
    </row>
    <row r="16" spans="1:34" x14ac:dyDescent="0.25">
      <c r="A16">
        <v>14</v>
      </c>
      <c r="B16" s="19">
        <v>25</v>
      </c>
      <c r="C16" s="19">
        <v>19</v>
      </c>
      <c r="D16" s="19">
        <v>26</v>
      </c>
      <c r="E16" s="19">
        <v>90</v>
      </c>
      <c r="F16" s="19">
        <v>81</v>
      </c>
      <c r="G16" s="19">
        <v>79</v>
      </c>
      <c r="H16" s="19">
        <v>70</v>
      </c>
      <c r="I16" s="19">
        <v>44</v>
      </c>
      <c r="J16" s="19">
        <v>32</v>
      </c>
      <c r="K16" s="19">
        <v>45</v>
      </c>
      <c r="L16" s="19">
        <v>28</v>
      </c>
      <c r="M16" s="19">
        <v>24</v>
      </c>
      <c r="N16" s="19">
        <v>30</v>
      </c>
      <c r="U16">
        <v>14</v>
      </c>
      <c r="V16" s="15">
        <f t="shared" si="12"/>
        <v>1.5625E-2</v>
      </c>
      <c r="W16" s="15">
        <f t="shared" si="0"/>
        <v>1.3041118810229957E-2</v>
      </c>
      <c r="X16" s="15">
        <f t="shared" si="1"/>
        <v>1.7598203086426345E-2</v>
      </c>
      <c r="Y16" s="15">
        <f t="shared" si="2"/>
        <v>0.95218793035845573</v>
      </c>
      <c r="Z16" s="15">
        <f t="shared" si="3"/>
        <v>0.90013016663595968</v>
      </c>
      <c r="AA16" s="15">
        <f t="shared" si="4"/>
        <v>0.99538799191620486</v>
      </c>
      <c r="AB16" s="15">
        <f t="shared" si="5"/>
        <v>0.97245208441846875</v>
      </c>
      <c r="AC16" s="15">
        <f t="shared" si="6"/>
        <v>0.62086502433139423</v>
      </c>
      <c r="AD16" s="15">
        <f t="shared" si="7"/>
        <v>0.65491384380676854</v>
      </c>
      <c r="AE16" s="15">
        <f t="shared" si="8"/>
        <v>0.90540853955625766</v>
      </c>
      <c r="AF16" s="15">
        <f t="shared" si="9"/>
        <v>0.6760112259989024</v>
      </c>
      <c r="AG16" s="15">
        <f t="shared" si="10"/>
        <v>0.70892160383059222</v>
      </c>
      <c r="AH16" s="15">
        <f t="shared" si="11"/>
        <v>0.61646849343637089</v>
      </c>
    </row>
    <row r="17" spans="1:34" x14ac:dyDescent="0.25">
      <c r="A17">
        <v>15</v>
      </c>
      <c r="B17" s="19">
        <v>42</v>
      </c>
      <c r="C17" s="19">
        <v>14</v>
      </c>
      <c r="D17" s="19">
        <v>27</v>
      </c>
      <c r="E17" s="19">
        <v>51</v>
      </c>
      <c r="F17" s="19">
        <v>56</v>
      </c>
      <c r="G17" s="19">
        <v>46</v>
      </c>
      <c r="H17" s="19">
        <v>81</v>
      </c>
      <c r="I17" s="19">
        <v>78</v>
      </c>
      <c r="J17" s="19">
        <v>82</v>
      </c>
      <c r="K17" s="19">
        <v>53</v>
      </c>
      <c r="L17" s="19">
        <v>40</v>
      </c>
      <c r="M17" s="19">
        <v>25</v>
      </c>
      <c r="N17" s="19">
        <v>33</v>
      </c>
      <c r="U17">
        <v>15</v>
      </c>
      <c r="V17" s="15">
        <f t="shared" si="12"/>
        <v>8.5133667860841311E-2</v>
      </c>
      <c r="W17" s="15">
        <f t="shared" si="0"/>
        <v>6.3090835208735596E-3</v>
      </c>
      <c r="X17" s="15">
        <f t="shared" si="1"/>
        <v>1.9763604763234022E-2</v>
      </c>
      <c r="Y17" s="15">
        <f t="shared" si="2"/>
        <v>0.36868453193064699</v>
      </c>
      <c r="Z17" s="15">
        <f t="shared" si="3"/>
        <v>0.53152271215830726</v>
      </c>
      <c r="AA17" s="15">
        <f t="shared" si="4"/>
        <v>0.8586619869945229</v>
      </c>
      <c r="AB17" s="15">
        <f t="shared" si="5"/>
        <v>0.99286150296068687</v>
      </c>
      <c r="AC17" s="15">
        <f t="shared" si="6"/>
        <v>0.96896335530001521</v>
      </c>
      <c r="AD17" s="15">
        <f t="shared" si="7"/>
        <v>0.99706668969207868</v>
      </c>
      <c r="AE17" s="15">
        <f t="shared" si="8"/>
        <v>0.95429389656564623</v>
      </c>
      <c r="AF17" s="15">
        <f t="shared" si="9"/>
        <v>0.85815102768488227</v>
      </c>
      <c r="AG17" s="15">
        <f t="shared" si="10"/>
        <v>0.72900000000000009</v>
      </c>
      <c r="AH17" s="15">
        <f t="shared" si="11"/>
        <v>0.67332181284268311</v>
      </c>
    </row>
    <row r="18" spans="1:34" x14ac:dyDescent="0.25">
      <c r="A18">
        <v>16</v>
      </c>
      <c r="B18" s="19">
        <v>80</v>
      </c>
      <c r="C18" s="19">
        <v>77</v>
      </c>
      <c r="D18" s="19">
        <v>79</v>
      </c>
      <c r="E18" s="19">
        <v>69</v>
      </c>
      <c r="F18" s="19">
        <v>65</v>
      </c>
      <c r="G18" s="19">
        <v>22</v>
      </c>
      <c r="H18" s="19">
        <v>31</v>
      </c>
      <c r="I18" s="19">
        <v>37</v>
      </c>
      <c r="J18" s="19">
        <v>28</v>
      </c>
      <c r="K18" s="19">
        <v>22</v>
      </c>
      <c r="L18" s="19">
        <v>19</v>
      </c>
      <c r="M18" s="19">
        <v>21</v>
      </c>
      <c r="N18" s="19">
        <v>29</v>
      </c>
      <c r="U18">
        <v>16</v>
      </c>
      <c r="V18" s="15">
        <f t="shared" si="12"/>
        <v>0.68279149232724334</v>
      </c>
      <c r="W18" s="15">
        <f t="shared" si="0"/>
        <v>0.69525109028641641</v>
      </c>
      <c r="X18" s="15">
        <f t="shared" si="1"/>
        <v>0.66201803655471902</v>
      </c>
      <c r="Y18" s="15">
        <f t="shared" si="2"/>
        <v>0.68783973726236636</v>
      </c>
      <c r="Z18" s="15">
        <f t="shared" si="3"/>
        <v>0.68731770155077587</v>
      </c>
      <c r="AA18" s="15">
        <f t="shared" si="4"/>
        <v>0.44492742667356788</v>
      </c>
      <c r="AB18" s="15">
        <f t="shared" si="5"/>
        <v>0.54512186581321775</v>
      </c>
      <c r="AC18" s="15">
        <f t="shared" si="6"/>
        <v>0.49457529360375618</v>
      </c>
      <c r="AD18" s="15">
        <f t="shared" si="7"/>
        <v>0.5759989025049761</v>
      </c>
      <c r="AE18" s="15">
        <f t="shared" si="8"/>
        <v>0.5461941089838338</v>
      </c>
      <c r="AF18" s="15">
        <f t="shared" si="9"/>
        <v>0.4730496405266118</v>
      </c>
      <c r="AG18" s="15">
        <f t="shared" si="10"/>
        <v>0.64255989018283544</v>
      </c>
      <c r="AH18" s="15">
        <f t="shared" si="11"/>
        <v>0.59647402391084303</v>
      </c>
    </row>
    <row r="19" spans="1:34" x14ac:dyDescent="0.25">
      <c r="A19">
        <v>17</v>
      </c>
      <c r="B19" s="19">
        <v>21</v>
      </c>
      <c r="C19" s="19">
        <v>15</v>
      </c>
      <c r="D19" s="19">
        <v>22</v>
      </c>
      <c r="E19" s="19">
        <v>86</v>
      </c>
      <c r="F19" s="19">
        <v>79</v>
      </c>
      <c r="G19" s="19">
        <v>83</v>
      </c>
      <c r="H19" s="19">
        <v>68</v>
      </c>
      <c r="I19" s="19">
        <v>40</v>
      </c>
      <c r="J19" s="19">
        <v>30</v>
      </c>
      <c r="K19" s="19">
        <v>41</v>
      </c>
      <c r="L19" s="19">
        <v>20</v>
      </c>
      <c r="M19" s="19">
        <v>19</v>
      </c>
      <c r="N19" s="19">
        <v>25</v>
      </c>
      <c r="U19">
        <v>17</v>
      </c>
      <c r="V19" s="15">
        <f t="shared" si="12"/>
        <v>9.405105346696141E-3</v>
      </c>
      <c r="W19" s="15">
        <f t="shared" si="0"/>
        <v>7.37790190886356E-3</v>
      </c>
      <c r="X19" s="15">
        <f t="shared" si="1"/>
        <v>1.073282072462256E-2</v>
      </c>
      <c r="Y19" s="15">
        <f t="shared" si="2"/>
        <v>0.91893307295334103</v>
      </c>
      <c r="Z19" s="15">
        <f t="shared" si="3"/>
        <v>0.87993296284321099</v>
      </c>
      <c r="AA19" s="15">
        <f t="shared" si="4"/>
        <v>0.99749999122914201</v>
      </c>
      <c r="AB19" s="15">
        <f t="shared" si="5"/>
        <v>0.9660471285975526</v>
      </c>
      <c r="AC19" s="15">
        <f t="shared" si="6"/>
        <v>0.54985338192450006</v>
      </c>
      <c r="AD19" s="15">
        <f t="shared" si="7"/>
        <v>0.61646849343637089</v>
      </c>
      <c r="AE19" s="15">
        <f t="shared" si="8"/>
        <v>0.86880832922970241</v>
      </c>
      <c r="AF19" s="15">
        <f t="shared" si="9"/>
        <v>0.49794308248450037</v>
      </c>
      <c r="AG19" s="15">
        <f t="shared" si="10"/>
        <v>0.59322620082860344</v>
      </c>
      <c r="AH19" s="15">
        <f t="shared" si="11"/>
        <v>0.51200000000000012</v>
      </c>
    </row>
    <row r="20" spans="1:34" x14ac:dyDescent="0.25">
      <c r="A20">
        <v>18</v>
      </c>
      <c r="B20" s="19">
        <v>18</v>
      </c>
      <c r="C20" s="19">
        <v>12</v>
      </c>
      <c r="D20" s="19">
        <v>25</v>
      </c>
      <c r="E20" s="19">
        <v>82</v>
      </c>
      <c r="F20" s="19">
        <v>81</v>
      </c>
      <c r="G20" s="19">
        <v>79</v>
      </c>
      <c r="H20" s="19">
        <v>64</v>
      </c>
      <c r="I20" s="19">
        <v>38</v>
      </c>
      <c r="J20" s="19">
        <v>29</v>
      </c>
      <c r="K20" s="19">
        <v>39</v>
      </c>
      <c r="L20" s="19">
        <v>19</v>
      </c>
      <c r="M20" s="19">
        <v>15</v>
      </c>
      <c r="N20" s="19">
        <v>27</v>
      </c>
      <c r="U20">
        <v>18</v>
      </c>
      <c r="V20" s="15">
        <f t="shared" si="12"/>
        <v>6.1795202157597373E-3</v>
      </c>
      <c r="W20" s="15">
        <f t="shared" si="0"/>
        <v>4.5153822754293582E-3</v>
      </c>
      <c r="X20" s="15">
        <f t="shared" si="1"/>
        <v>1.5625E-2</v>
      </c>
      <c r="Y20" s="15">
        <f t="shared" si="2"/>
        <v>0.87702430152835475</v>
      </c>
      <c r="Z20" s="15">
        <f t="shared" si="3"/>
        <v>0.90013016663595968</v>
      </c>
      <c r="AA20" s="15">
        <f t="shared" si="4"/>
        <v>0.99538799191620486</v>
      </c>
      <c r="AB20" s="15">
        <f t="shared" si="5"/>
        <v>0.94978008480881448</v>
      </c>
      <c r="AC20" s="15">
        <f t="shared" si="6"/>
        <v>0.51313391101370975</v>
      </c>
      <c r="AD20" s="15">
        <f t="shared" si="7"/>
        <v>0.59647402391084303</v>
      </c>
      <c r="AE20" s="15">
        <f t="shared" si="8"/>
        <v>0.84685004498336036</v>
      </c>
      <c r="AF20" s="15">
        <f t="shared" si="9"/>
        <v>0.4730496405266118</v>
      </c>
      <c r="AG20" s="15">
        <f t="shared" si="10"/>
        <v>0.48295667118940711</v>
      </c>
      <c r="AH20" s="15">
        <f t="shared" si="11"/>
        <v>0.5550725507424521</v>
      </c>
    </row>
    <row r="21" spans="1:34" x14ac:dyDescent="0.25">
      <c r="A21">
        <v>19</v>
      </c>
      <c r="B21" s="19">
        <v>22</v>
      </c>
      <c r="C21" s="19">
        <v>18</v>
      </c>
      <c r="D21" s="19">
        <v>26</v>
      </c>
      <c r="E21" s="19">
        <v>49</v>
      </c>
      <c r="F21" s="19">
        <v>51</v>
      </c>
      <c r="G21" s="19">
        <v>41</v>
      </c>
      <c r="H21" s="19">
        <v>80</v>
      </c>
      <c r="I21" s="19">
        <v>80</v>
      </c>
      <c r="J21" s="19">
        <v>86</v>
      </c>
      <c r="K21" s="19">
        <v>69</v>
      </c>
      <c r="L21" s="19">
        <v>24</v>
      </c>
      <c r="M21" s="19">
        <v>11</v>
      </c>
      <c r="N21" s="19">
        <v>26</v>
      </c>
      <c r="U21">
        <v>19</v>
      </c>
      <c r="V21" s="15">
        <f t="shared" si="12"/>
        <v>1.073282072462256E-2</v>
      </c>
      <c r="W21" s="15">
        <f t="shared" si="0"/>
        <v>1.1395000012956125E-2</v>
      </c>
      <c r="X21" s="15">
        <f t="shared" si="1"/>
        <v>1.7598203086426345E-2</v>
      </c>
      <c r="Y21" s="15">
        <f t="shared" si="2"/>
        <v>0.33560809919325041</v>
      </c>
      <c r="Z21" s="15">
        <f t="shared" si="3"/>
        <v>0.44274854709656841</v>
      </c>
      <c r="AA21" s="15">
        <f t="shared" si="4"/>
        <v>0.79937284341524051</v>
      </c>
      <c r="AB21" s="15">
        <f t="shared" si="5"/>
        <v>0.99178956842434574</v>
      </c>
      <c r="AC21" s="15">
        <f t="shared" si="6"/>
        <v>0.97540830180903693</v>
      </c>
      <c r="AD21" s="15">
        <f t="shared" si="7"/>
        <v>0.99850227359812616</v>
      </c>
      <c r="AE21" s="15">
        <f t="shared" si="8"/>
        <v>0.9923657623776686</v>
      </c>
      <c r="AF21" s="15">
        <f t="shared" si="9"/>
        <v>0.59211980846618784</v>
      </c>
      <c r="AG21" s="15">
        <f t="shared" si="10"/>
        <v>0.35948178838098721</v>
      </c>
      <c r="AH21" s="15">
        <f t="shared" si="11"/>
        <v>0.53372762284125774</v>
      </c>
    </row>
    <row r="22" spans="1:34" x14ac:dyDescent="0.25">
      <c r="A22">
        <v>20</v>
      </c>
      <c r="B22" s="19">
        <v>41</v>
      </c>
      <c r="C22" s="19">
        <v>35</v>
      </c>
      <c r="D22" s="19">
        <v>44</v>
      </c>
      <c r="E22" s="19">
        <v>29</v>
      </c>
      <c r="F22" s="19">
        <v>34</v>
      </c>
      <c r="G22" s="19">
        <v>21</v>
      </c>
      <c r="H22" s="19">
        <v>47</v>
      </c>
      <c r="I22" s="19">
        <v>61</v>
      </c>
      <c r="J22" s="19">
        <v>50</v>
      </c>
      <c r="K22" s="19">
        <v>57</v>
      </c>
      <c r="L22" s="19">
        <v>62</v>
      </c>
      <c r="M22" s="19">
        <v>61</v>
      </c>
      <c r="N22" s="19">
        <v>98</v>
      </c>
      <c r="U22">
        <v>20</v>
      </c>
      <c r="V22" s="15">
        <f t="shared" si="12"/>
        <v>7.8322256907461307E-2</v>
      </c>
      <c r="W22" s="15">
        <f>1- _xlfn.BETA.DIST($C$51, 4*C49, 4*(1-C49),TRUE, 0, 1)</f>
        <v>7.2056381099225852E-2</v>
      </c>
      <c r="X22" s="15">
        <f t="shared" si="1"/>
        <v>0.10006559154161798</v>
      </c>
      <c r="Y22" s="15">
        <f t="shared" si="2"/>
        <v>9.1708697113507376E-2</v>
      </c>
      <c r="Z22" s="15">
        <f t="shared" si="3"/>
        <v>0.18214972673495489</v>
      </c>
      <c r="AA22" s="15">
        <f t="shared" si="4"/>
        <v>0.42209089773426056</v>
      </c>
      <c r="AB22" s="15">
        <f t="shared" si="5"/>
        <v>0.80876217135735062</v>
      </c>
      <c r="AC22" s="15">
        <f t="shared" si="6"/>
        <v>0.85762038069096769</v>
      </c>
      <c r="AD22" s="15">
        <f t="shared" si="7"/>
        <v>0.89600000000000002</v>
      </c>
      <c r="AE22" s="15">
        <f t="shared" si="8"/>
        <v>0.96944078933313738</v>
      </c>
      <c r="AF22" s="15">
        <f t="shared" si="9"/>
        <v>0.98224618263451657</v>
      </c>
      <c r="AG22" s="15">
        <f t="shared" si="10"/>
        <v>0.99245037541558645</v>
      </c>
      <c r="AH22" s="15">
        <f t="shared" si="11"/>
        <v>0.99994978126335532</v>
      </c>
    </row>
    <row r="23" spans="1:34" x14ac:dyDescent="0.25">
      <c r="A23" t="s">
        <v>96</v>
      </c>
      <c r="B23" s="17">
        <v>10</v>
      </c>
      <c r="C23" s="17">
        <v>12</v>
      </c>
      <c r="D23" s="17">
        <v>4</v>
      </c>
      <c r="E23" s="17">
        <v>13</v>
      </c>
      <c r="F23" s="17">
        <v>13</v>
      </c>
      <c r="G23" s="17">
        <v>8</v>
      </c>
      <c r="H23" s="17">
        <v>10</v>
      </c>
      <c r="I23" s="17">
        <v>4</v>
      </c>
      <c r="J23" s="17">
        <v>4</v>
      </c>
      <c r="K23" s="17">
        <v>8</v>
      </c>
      <c r="L23" s="17">
        <v>4</v>
      </c>
      <c r="M23" s="17">
        <v>8</v>
      </c>
      <c r="N23" s="17">
        <v>2</v>
      </c>
    </row>
    <row r="24" spans="1:34" x14ac:dyDescent="0.25">
      <c r="A24" t="s">
        <v>68</v>
      </c>
      <c r="B24" s="18">
        <v>75</v>
      </c>
      <c r="C24" s="18">
        <v>70</v>
      </c>
      <c r="D24" s="18">
        <v>75</v>
      </c>
      <c r="E24" s="18">
        <v>60</v>
      </c>
      <c r="F24" s="18">
        <v>55</v>
      </c>
      <c r="G24" s="18">
        <v>20</v>
      </c>
      <c r="H24" s="18">
        <v>25</v>
      </c>
      <c r="I24" s="18">
        <v>35</v>
      </c>
      <c r="J24" s="18">
        <v>20</v>
      </c>
      <c r="K24" s="18">
        <v>15</v>
      </c>
      <c r="L24" s="18">
        <v>15</v>
      </c>
      <c r="M24" s="18">
        <v>10</v>
      </c>
      <c r="N24" s="18">
        <v>20</v>
      </c>
    </row>
    <row r="25" spans="1:34" x14ac:dyDescent="0.25">
      <c r="A25" t="s">
        <v>69</v>
      </c>
      <c r="B25" s="18">
        <v>15</v>
      </c>
      <c r="C25" s="18">
        <v>10</v>
      </c>
      <c r="D25" s="18">
        <v>20</v>
      </c>
      <c r="E25" s="18">
        <v>75</v>
      </c>
      <c r="F25" s="18">
        <v>70</v>
      </c>
      <c r="G25" s="18">
        <v>75</v>
      </c>
      <c r="H25" s="18">
        <v>60</v>
      </c>
      <c r="I25" s="18">
        <v>30</v>
      </c>
      <c r="J25" s="18">
        <v>25</v>
      </c>
      <c r="K25" s="18">
        <v>35</v>
      </c>
      <c r="L25" s="18">
        <v>15</v>
      </c>
      <c r="M25" s="18">
        <v>10</v>
      </c>
      <c r="N25" s="18">
        <v>20</v>
      </c>
      <c r="O25" s="15"/>
      <c r="P25" s="15"/>
      <c r="U25">
        <v>1</v>
      </c>
      <c r="V25" s="15">
        <f>1- _xlfn.BETA.DIST($B$52, 4*B30, 4*(1-B30),TRUE, 0, 1)</f>
        <v>0.69520616387042822</v>
      </c>
      <c r="W25" s="15">
        <f>1- _xlfn.BETA.DIST($C$52, 4*C30, 4*(1-C30),TRUE, 0, 1)</f>
        <v>0.66570449777938645</v>
      </c>
      <c r="X25" s="15">
        <f>1- _xlfn.BETA.DIST($D$52, 4*D30, 4*(1-D30),TRUE, 0, 1)</f>
        <v>0.5759989025049761</v>
      </c>
      <c r="Y25" s="15">
        <f>1- _xlfn.BETA.DIST($E$52, 4*E30, 4*(1-E30),TRUE, 0, 1)</f>
        <v>1.5625E-2</v>
      </c>
      <c r="Z25" s="15">
        <f>1- _xlfn.BETA.DIST($F$52, 4*F30, 4*(1-F30),TRUE, 0, 1)</f>
        <v>0.53965664067797747</v>
      </c>
      <c r="AA25" s="15">
        <f>1- _xlfn.BETA.DIST($G$52, 4*G30, 4*(1-G30),TRUE, 0, 1)</f>
        <v>1.5625E-2</v>
      </c>
      <c r="AB25" s="15">
        <f>1- _xlfn.BETA.DIST($H$52, 4*H30, 4*(1-H30),TRUE, 0, 1)</f>
        <v>0.54594966812886769</v>
      </c>
      <c r="AC25" s="15">
        <f>1- _xlfn.BETA.DIST($I$52, 4*I30, 4*(1-I30),TRUE, 0, 1)</f>
        <v>0.80939664863200678</v>
      </c>
      <c r="AD25" s="15">
        <f>1- _xlfn.BETA.DIST($J$52, 4*J30, 4*(1-J30),TRUE, 0, 1)</f>
        <v>0.421875</v>
      </c>
      <c r="AE25" s="15">
        <f>1- _xlfn.BETA.DIST($K$52, 4*K30, 4*(1-K30),TRUE, 0, 1)</f>
        <v>0.53157036782572398</v>
      </c>
      <c r="AF25" s="15">
        <f>1- _xlfn.BETA.DIST($L$52, 4*L30, 4*(1-L30),TRUE, 0, 1)</f>
        <v>0.97248568241148436</v>
      </c>
      <c r="AG25" s="15">
        <f>1- _xlfn.BETA.DIST($M$52, 4*M30, 4*(1-M30),TRUE, 0, 1)</f>
        <v>0.99245037541558645</v>
      </c>
      <c r="AH25" s="15">
        <f>1- _xlfn.BETA.DIST($N$52, 4*N30, 4*(1-N30),TRUE, 0, 1)</f>
        <v>0.98126422822781412</v>
      </c>
    </row>
    <row r="26" spans="1:34" x14ac:dyDescent="0.25">
      <c r="A26" t="s">
        <v>70</v>
      </c>
      <c r="B26" s="18">
        <v>15</v>
      </c>
      <c r="C26" s="18">
        <v>10</v>
      </c>
      <c r="D26" s="18">
        <v>20</v>
      </c>
      <c r="E26" s="18">
        <v>45</v>
      </c>
      <c r="F26" s="18">
        <v>45</v>
      </c>
      <c r="G26" s="18">
        <v>40</v>
      </c>
      <c r="H26" s="18">
        <v>75</v>
      </c>
      <c r="I26" s="18">
        <v>70</v>
      </c>
      <c r="J26" s="18">
        <v>75</v>
      </c>
      <c r="K26" s="18">
        <v>60</v>
      </c>
      <c r="L26" s="18">
        <v>15</v>
      </c>
      <c r="M26" s="18">
        <v>10</v>
      </c>
      <c r="N26" s="18">
        <v>20</v>
      </c>
      <c r="O26" s="15"/>
      <c r="P26" s="15"/>
      <c r="U26">
        <v>2</v>
      </c>
      <c r="V26" s="15">
        <f t="shared" ref="V26:V44" si="13">1- _xlfn.BETA.DIST($B$52, 4*B31, 4*(1-B31),TRUE, 0, 1)</f>
        <v>0.99842775362492342</v>
      </c>
      <c r="W26" s="15">
        <f t="shared" ref="W26:W44" si="14">1- _xlfn.BETA.DIST($C$52, 4*C31, 4*(1-C31),TRUE, 0, 1)</f>
        <v>0.9993943487933552</v>
      </c>
      <c r="X26" s="15">
        <f t="shared" ref="X26:X44" si="15">1- _xlfn.BETA.DIST($D$52, 4*D31, 4*(1-D31),TRUE, 0, 1)</f>
        <v>0.99897078483197599</v>
      </c>
      <c r="Y26" s="15">
        <f t="shared" ref="Y26:Y44" si="16">1- _xlfn.BETA.DIST($E$52, 4*E31, 4*(1-E31),TRUE, 0, 1)</f>
        <v>0.45487813418678202</v>
      </c>
      <c r="Z26" s="15">
        <f t="shared" ref="Z26:Z44" si="17">1- _xlfn.BETA.DIST($F$52, 4*F31, 4*(1-F31),TRUE, 0, 1)</f>
        <v>0.35342154322198505</v>
      </c>
      <c r="AA26" s="15">
        <f t="shared" ref="AA26:AA44" si="18">1- _xlfn.BETA.DIST($G$52, 4*G31, 4*(1-G31),TRUE, 0, 1)</f>
        <v>2.7547915581531246E-2</v>
      </c>
      <c r="AB26" s="15">
        <f t="shared" ref="AB26:AB44" si="19">1- _xlfn.BETA.DIST($H$52, 4*H31, 4*(1-H31),TRUE, 0, 1)</f>
        <v>0.35199999999999998</v>
      </c>
      <c r="AC26" s="15">
        <f t="shared" ref="AC26:AC44" si="20">1- _xlfn.BETA.DIST($I$52, 4*I31, 4*(1-I31),TRUE, 0, 1)</f>
        <v>0.71210398391559382</v>
      </c>
      <c r="AD26" s="15">
        <f t="shared" ref="AD26:AD44" si="21">1- _xlfn.BETA.DIST($J$52, 4*J31, 4*(1-J31),TRUE, 0, 1)</f>
        <v>0.82095403384681254</v>
      </c>
      <c r="AE26" s="15">
        <f t="shared" ref="AE26:AE44" si="22">1- _xlfn.BETA.DIST($K$52, 4*K31, 4*(1-K31),TRUE, 0, 1)</f>
        <v>0.58583941207333856</v>
      </c>
      <c r="AF26" s="15">
        <f t="shared" ref="AF26:AF44" si="23">1- _xlfn.BETA.DIST($L$52, 4*L31, 4*(1-L31),TRUE, 0, 1)</f>
        <v>0.5461941089838338</v>
      </c>
      <c r="AG26" s="15">
        <f t="shared" ref="AG26:AG44" si="24">1- _xlfn.BETA.DIST($M$52, 4*M31, 4*(1-M31),TRUE, 0, 1)</f>
        <v>0.48295667118940711</v>
      </c>
      <c r="AH26" s="15">
        <f t="shared" ref="AH26:AH44" si="25">1- _xlfn.BETA.DIST($N$52, 4*N31, 4*(1-N31),TRUE, 0, 1)</f>
        <v>0.5550725507424521</v>
      </c>
    </row>
    <row r="27" spans="1:34" x14ac:dyDescent="0.25">
      <c r="A27" t="s">
        <v>71</v>
      </c>
      <c r="B27" s="18">
        <v>55</v>
      </c>
      <c r="C27" s="18">
        <v>10</v>
      </c>
      <c r="D27" s="18">
        <v>20</v>
      </c>
      <c r="E27" s="18">
        <v>15</v>
      </c>
      <c r="F27" s="18">
        <v>10</v>
      </c>
      <c r="G27" s="18">
        <v>20</v>
      </c>
      <c r="H27" s="18">
        <v>35</v>
      </c>
      <c r="I27" s="18">
        <v>30</v>
      </c>
      <c r="J27" s="18">
        <v>40</v>
      </c>
      <c r="K27" s="18">
        <v>70</v>
      </c>
      <c r="L27" s="18">
        <v>75</v>
      </c>
      <c r="M27" s="18">
        <v>60</v>
      </c>
      <c r="N27" s="18">
        <v>55</v>
      </c>
      <c r="O27" s="15"/>
      <c r="P27" s="15"/>
      <c r="U27">
        <v>3</v>
      </c>
      <c r="V27" s="15">
        <f t="shared" si="13"/>
        <v>0.99748760850266949</v>
      </c>
      <c r="W27" s="15">
        <f t="shared" si="14"/>
        <v>0.99994667029117157</v>
      </c>
      <c r="X27" s="15">
        <f t="shared" si="15"/>
        <v>0.99897078483197599</v>
      </c>
      <c r="Y27" s="15">
        <f t="shared" si="16"/>
        <v>0.30784415534304399</v>
      </c>
      <c r="Z27" s="15">
        <f t="shared" si="17"/>
        <v>0.42489773088139005</v>
      </c>
      <c r="AA27" s="15">
        <f t="shared" si="18"/>
        <v>2.2134481736512668E-2</v>
      </c>
      <c r="AB27" s="15">
        <f t="shared" si="19"/>
        <v>0.14633225658037541</v>
      </c>
      <c r="AC27" s="15">
        <f t="shared" si="20"/>
        <v>0.49927162149284054</v>
      </c>
      <c r="AD27" s="15">
        <f t="shared" si="21"/>
        <v>0.85436459992266167</v>
      </c>
      <c r="AE27" s="15">
        <f t="shared" si="22"/>
        <v>0.41977557569461477</v>
      </c>
      <c r="AF27" s="15">
        <f t="shared" si="23"/>
        <v>0.5461941089838338</v>
      </c>
      <c r="AG27" s="15">
        <f t="shared" si="24"/>
        <v>0.78324934678155811</v>
      </c>
      <c r="AH27" s="15">
        <f t="shared" si="25"/>
        <v>0.67332181284268311</v>
      </c>
    </row>
    <row r="28" spans="1:34" x14ac:dyDescent="0.25">
      <c r="O28" s="15"/>
      <c r="P28" s="15"/>
      <c r="U28">
        <v>4</v>
      </c>
      <c r="V28" s="15">
        <f t="shared" si="13"/>
        <v>0.39591777561924224</v>
      </c>
      <c r="W28" s="15">
        <f t="shared" si="14"/>
        <v>0.91471035819852253</v>
      </c>
      <c r="X28" s="15">
        <f t="shared" si="15"/>
        <v>0.53372762284125774</v>
      </c>
      <c r="Y28" s="15">
        <f t="shared" si="16"/>
        <v>1.5625E-2</v>
      </c>
      <c r="Z28" s="15">
        <f t="shared" si="17"/>
        <v>0.2878960160844064</v>
      </c>
      <c r="AA28" s="15">
        <f t="shared" si="18"/>
        <v>1.5625E-2</v>
      </c>
      <c r="AB28" s="15">
        <f t="shared" si="19"/>
        <v>0.35199999999999998</v>
      </c>
      <c r="AC28" s="15">
        <f t="shared" si="20"/>
        <v>0.79694345268869415</v>
      </c>
      <c r="AD28" s="15">
        <f t="shared" si="21"/>
        <v>0.75465550579750973</v>
      </c>
      <c r="AE28" s="15">
        <f t="shared" si="22"/>
        <v>0.8944698391698811</v>
      </c>
      <c r="AF28" s="15">
        <f t="shared" si="23"/>
        <v>0.82224415134564643</v>
      </c>
      <c r="AG28" s="15">
        <f t="shared" si="24"/>
        <v>0.90647572104301832</v>
      </c>
      <c r="AH28" s="15">
        <f t="shared" si="25"/>
        <v>0.98966127337759202</v>
      </c>
    </row>
    <row r="29" spans="1:34" x14ac:dyDescent="0.25">
      <c r="O29" s="15"/>
      <c r="P29" s="15"/>
      <c r="U29">
        <v>5</v>
      </c>
      <c r="V29" s="15">
        <f t="shared" si="13"/>
        <v>0.6760112259989024</v>
      </c>
      <c r="W29" s="15">
        <f t="shared" si="14"/>
        <v>0.98593819974690511</v>
      </c>
      <c r="X29" s="15">
        <f t="shared" si="15"/>
        <v>0.90404539679260454</v>
      </c>
      <c r="Y29" s="15">
        <f t="shared" si="16"/>
        <v>9.405105346696141E-3</v>
      </c>
      <c r="Z29" s="15">
        <f t="shared" si="17"/>
        <v>6.6003574800609144E-2</v>
      </c>
      <c r="AA29" s="15">
        <f t="shared" si="18"/>
        <v>1.0126324056016767E-3</v>
      </c>
      <c r="AB29" s="15">
        <f t="shared" si="19"/>
        <v>0.16817974897336851</v>
      </c>
      <c r="AC29" s="15">
        <f t="shared" si="20"/>
        <v>0.89965849348705884</v>
      </c>
      <c r="AD29" s="15">
        <f t="shared" si="21"/>
        <v>0.52510873561635885</v>
      </c>
      <c r="AE29" s="15">
        <f t="shared" si="22"/>
        <v>0.49457529360375618</v>
      </c>
      <c r="AF29" s="15">
        <f t="shared" si="23"/>
        <v>0.96249983454054244</v>
      </c>
      <c r="AG29" s="15">
        <f t="shared" si="24"/>
        <v>0.99613775045669861</v>
      </c>
      <c r="AH29" s="15">
        <f t="shared" si="25"/>
        <v>0.99994978126335532</v>
      </c>
    </row>
    <row r="30" spans="1:34" x14ac:dyDescent="0.25">
      <c r="B30" s="19">
        <f t="shared" ref="B30:N30" si="26">B3/100</f>
        <v>0.28999999999999998</v>
      </c>
      <c r="C30" s="19">
        <f t="shared" si="26"/>
        <v>0.22</v>
      </c>
      <c r="D30" s="19">
        <f t="shared" si="26"/>
        <v>0.28000000000000003</v>
      </c>
      <c r="E30" s="19">
        <f t="shared" si="26"/>
        <v>0.25</v>
      </c>
      <c r="F30" s="19">
        <f t="shared" si="26"/>
        <v>0.69</v>
      </c>
      <c r="G30" s="19">
        <f t="shared" si="26"/>
        <v>0.25</v>
      </c>
      <c r="H30" s="19">
        <f t="shared" si="26"/>
        <v>0.61</v>
      </c>
      <c r="I30" s="19">
        <f t="shared" si="26"/>
        <v>0.52</v>
      </c>
      <c r="J30" s="19">
        <f t="shared" si="26"/>
        <v>0.25</v>
      </c>
      <c r="K30" s="19">
        <f t="shared" si="26"/>
        <v>0.39</v>
      </c>
      <c r="L30" s="19">
        <f t="shared" si="26"/>
        <v>0.57999999999999996</v>
      </c>
      <c r="M30" s="19">
        <f t="shared" si="26"/>
        <v>0.61</v>
      </c>
      <c r="N30" s="19">
        <f t="shared" si="26"/>
        <v>0.68</v>
      </c>
      <c r="O30" s="15"/>
      <c r="P30" s="15"/>
      <c r="U30">
        <v>6</v>
      </c>
      <c r="V30" s="15">
        <f t="shared" si="13"/>
        <v>0.99815497536431808</v>
      </c>
      <c r="W30" s="15">
        <f t="shared" si="14"/>
        <v>0.999</v>
      </c>
      <c r="X30" s="15">
        <f t="shared" si="15"/>
        <v>0.99601718069527778</v>
      </c>
      <c r="Y30" s="15">
        <f t="shared" si="16"/>
        <v>0.37809792548363996</v>
      </c>
      <c r="Z30" s="15">
        <f t="shared" si="17"/>
        <v>0.37078697807545513</v>
      </c>
      <c r="AA30" s="15">
        <f t="shared" si="18"/>
        <v>1.5625E-2</v>
      </c>
      <c r="AB30" s="15">
        <f t="shared" si="19"/>
        <v>9.9695326572670551E-2</v>
      </c>
      <c r="AC30" s="15">
        <f t="shared" si="20"/>
        <v>0.51853311098687405</v>
      </c>
      <c r="AD30" s="15">
        <f t="shared" si="21"/>
        <v>0.35888345600328875</v>
      </c>
      <c r="AE30" s="15">
        <f t="shared" si="22"/>
        <v>0.17814638042324715</v>
      </c>
      <c r="AF30" s="15">
        <f t="shared" si="23"/>
        <v>0.5461941089838338</v>
      </c>
      <c r="AG30" s="15">
        <f t="shared" si="24"/>
        <v>0.56706730041965026</v>
      </c>
      <c r="AH30" s="15">
        <f t="shared" si="25"/>
        <v>0.42209089773426056</v>
      </c>
    </row>
    <row r="31" spans="1:34" x14ac:dyDescent="0.25">
      <c r="B31" s="19">
        <f t="shared" ref="B31:N31" si="27">B4/100</f>
        <v>0.8</v>
      </c>
      <c r="C31" s="19">
        <f t="shared" si="27"/>
        <v>0.78</v>
      </c>
      <c r="D31" s="19">
        <f t="shared" si="27"/>
        <v>0.88</v>
      </c>
      <c r="E31" s="19">
        <f t="shared" si="27"/>
        <v>0.69</v>
      </c>
      <c r="F31" s="19">
        <f t="shared" si="27"/>
        <v>0.59</v>
      </c>
      <c r="G31" s="19">
        <f t="shared" si="27"/>
        <v>0.3</v>
      </c>
      <c r="H31" s="19">
        <f t="shared" si="27"/>
        <v>0.5</v>
      </c>
      <c r="I31" s="19">
        <f t="shared" si="27"/>
        <v>0.45</v>
      </c>
      <c r="J31" s="19">
        <f t="shared" si="27"/>
        <v>0.48</v>
      </c>
      <c r="K31" s="19">
        <f t="shared" si="27"/>
        <v>0.42</v>
      </c>
      <c r="L31" s="19">
        <f t="shared" si="27"/>
        <v>0.22</v>
      </c>
      <c r="M31" s="19">
        <f t="shared" si="27"/>
        <v>0.15</v>
      </c>
      <c r="N31" s="19">
        <f t="shared" si="27"/>
        <v>0.27</v>
      </c>
      <c r="O31" s="15"/>
      <c r="P31" s="15"/>
      <c r="U31">
        <v>7</v>
      </c>
      <c r="V31" s="15">
        <f t="shared" si="13"/>
        <v>0.93925000000000003</v>
      </c>
      <c r="W31" s="15">
        <f t="shared" si="14"/>
        <v>0.19408896879558368</v>
      </c>
      <c r="X31" s="15">
        <f t="shared" si="15"/>
        <v>0.92534966165572152</v>
      </c>
      <c r="Y31" s="15">
        <f t="shared" si="16"/>
        <v>1.5625E-2</v>
      </c>
      <c r="Z31" s="15">
        <f t="shared" si="17"/>
        <v>9.2634607280875692E-2</v>
      </c>
      <c r="AA31" s="15">
        <f t="shared" si="18"/>
        <v>9.405105346696141E-3</v>
      </c>
      <c r="AB31" s="15">
        <f t="shared" si="19"/>
        <v>0.30378817037729688</v>
      </c>
      <c r="AC31" s="15">
        <f t="shared" si="20"/>
        <v>0.64657845677801484</v>
      </c>
      <c r="AD31" s="15">
        <f t="shared" si="21"/>
        <v>0.70854239678627873</v>
      </c>
      <c r="AE31" s="15">
        <f t="shared" si="22"/>
        <v>0.81336370001745706</v>
      </c>
      <c r="AF31" s="15">
        <f t="shared" si="23"/>
        <v>0.9874755710660772</v>
      </c>
      <c r="AG31" s="15">
        <f t="shared" si="24"/>
        <v>0.99556539911234299</v>
      </c>
      <c r="AH31" s="15">
        <f t="shared" si="25"/>
        <v>0.99897078483197599</v>
      </c>
    </row>
    <row r="32" spans="1:34" x14ac:dyDescent="0.25">
      <c r="B32" s="19">
        <f t="shared" ref="B32:N32" si="28">B5/100</f>
        <v>0.77</v>
      </c>
      <c r="C32" s="19">
        <f t="shared" si="28"/>
        <v>0.9</v>
      </c>
      <c r="D32" s="19">
        <f t="shared" si="28"/>
        <v>0.88</v>
      </c>
      <c r="E32" s="19">
        <f t="shared" si="28"/>
        <v>0.61</v>
      </c>
      <c r="F32" s="19">
        <f t="shared" si="28"/>
        <v>0.63</v>
      </c>
      <c r="G32" s="19">
        <f t="shared" si="28"/>
        <v>0.28000000000000003</v>
      </c>
      <c r="H32" s="19">
        <f t="shared" si="28"/>
        <v>0.35</v>
      </c>
      <c r="I32" s="19">
        <f t="shared" si="28"/>
        <v>0.33</v>
      </c>
      <c r="J32" s="19">
        <f t="shared" si="28"/>
        <v>0.51</v>
      </c>
      <c r="K32" s="19">
        <f t="shared" si="28"/>
        <v>0.33</v>
      </c>
      <c r="L32" s="19">
        <f t="shared" si="28"/>
        <v>0.22</v>
      </c>
      <c r="M32" s="19">
        <f t="shared" si="28"/>
        <v>0.28000000000000003</v>
      </c>
      <c r="N32" s="19">
        <f t="shared" si="28"/>
        <v>0.33</v>
      </c>
      <c r="O32" s="15"/>
      <c r="P32" s="15"/>
      <c r="U32">
        <v>8</v>
      </c>
      <c r="V32" s="15">
        <f t="shared" si="13"/>
        <v>0.89712001077179804</v>
      </c>
      <c r="W32" s="15">
        <f t="shared" si="14"/>
        <v>0.59322620082860344</v>
      </c>
      <c r="X32" s="15">
        <f t="shared" si="15"/>
        <v>0.63595610709179029</v>
      </c>
      <c r="Y32" s="15">
        <f t="shared" si="16"/>
        <v>0.2172236877973952</v>
      </c>
      <c r="Z32" s="15">
        <f t="shared" si="17"/>
        <v>0.20305654731130596</v>
      </c>
      <c r="AA32" s="15">
        <f t="shared" si="18"/>
        <v>2.4724545897353067E-2</v>
      </c>
      <c r="AB32" s="15">
        <f t="shared" si="19"/>
        <v>0.85289342211524433</v>
      </c>
      <c r="AC32" s="15">
        <f t="shared" si="20"/>
        <v>0.95453168084278839</v>
      </c>
      <c r="AD32" s="15">
        <f t="shared" si="21"/>
        <v>0.98023639523676598</v>
      </c>
      <c r="AE32" s="15">
        <f t="shared" si="22"/>
        <v>0.78843631785583668</v>
      </c>
      <c r="AF32" s="15">
        <f t="shared" si="23"/>
        <v>0.92714206392244791</v>
      </c>
      <c r="AG32" s="15">
        <f t="shared" si="24"/>
        <v>0.79939765342640845</v>
      </c>
      <c r="AH32" s="15">
        <f t="shared" si="25"/>
        <v>0.84796512154573622</v>
      </c>
    </row>
    <row r="33" spans="2:34" x14ac:dyDescent="0.25">
      <c r="B33" s="19">
        <f t="shared" ref="B33:N33" si="29">B6/100</f>
        <v>0.16</v>
      </c>
      <c r="C33" s="19">
        <f t="shared" si="29"/>
        <v>0.39</v>
      </c>
      <c r="D33" s="19">
        <f t="shared" si="29"/>
        <v>0.26</v>
      </c>
      <c r="E33" s="19">
        <f t="shared" si="29"/>
        <v>0.25</v>
      </c>
      <c r="F33" s="19">
        <f t="shared" si="29"/>
        <v>0.55000000000000004</v>
      </c>
      <c r="G33" s="19">
        <f t="shared" si="29"/>
        <v>0.25</v>
      </c>
      <c r="H33" s="19">
        <f t="shared" si="29"/>
        <v>0.5</v>
      </c>
      <c r="I33" s="19">
        <f t="shared" si="29"/>
        <v>0.51</v>
      </c>
      <c r="J33" s="19">
        <f t="shared" si="29"/>
        <v>0.43</v>
      </c>
      <c r="K33" s="19">
        <f t="shared" si="29"/>
        <v>0.65</v>
      </c>
      <c r="L33" s="19">
        <f t="shared" si="29"/>
        <v>0.37</v>
      </c>
      <c r="M33" s="19">
        <f t="shared" si="29"/>
        <v>0.38</v>
      </c>
      <c r="N33" s="19">
        <f t="shared" si="29"/>
        <v>0.73</v>
      </c>
      <c r="O33" s="15"/>
      <c r="P33" s="15"/>
      <c r="S33" t="s">
        <v>113</v>
      </c>
      <c r="U33">
        <v>9</v>
      </c>
      <c r="V33" s="15">
        <f t="shared" si="13"/>
        <v>0.93341888111135973</v>
      </c>
      <c r="W33" s="15">
        <f t="shared" si="14"/>
        <v>0.94188411211633105</v>
      </c>
      <c r="X33" s="15">
        <f t="shared" si="15"/>
        <v>0.5759989025049761</v>
      </c>
      <c r="Y33" s="15">
        <f t="shared" si="16"/>
        <v>2.4724545897353067E-2</v>
      </c>
      <c r="Z33" s="15">
        <f t="shared" si="17"/>
        <v>0.38850453213727887</v>
      </c>
      <c r="AA33" s="15">
        <f t="shared" si="18"/>
        <v>1.073282072462256E-2</v>
      </c>
      <c r="AB33" s="15">
        <f t="shared" si="19"/>
        <v>0.65336145722152783</v>
      </c>
      <c r="AC33" s="15">
        <f t="shared" si="20"/>
        <v>0.66356956734775063</v>
      </c>
      <c r="AD33" s="15">
        <f t="shared" si="21"/>
        <v>0.421875</v>
      </c>
      <c r="AE33" s="15">
        <f t="shared" si="22"/>
        <v>0.53157036782572398</v>
      </c>
      <c r="AF33" s="15">
        <f t="shared" si="23"/>
        <v>0.94465805655224111</v>
      </c>
      <c r="AG33" s="15">
        <f t="shared" si="24"/>
        <v>0.99337080232237773</v>
      </c>
      <c r="AH33" s="15">
        <f t="shared" si="25"/>
        <v>0.93156551682112376</v>
      </c>
    </row>
    <row r="34" spans="2:34" x14ac:dyDescent="0.25">
      <c r="B34" s="19">
        <f t="shared" ref="B34:N34" si="30">B7/100</f>
        <v>0.28000000000000003</v>
      </c>
      <c r="C34" s="19">
        <f t="shared" si="30"/>
        <v>0.56000000000000005</v>
      </c>
      <c r="D34" s="19">
        <f t="shared" si="30"/>
        <v>0.51</v>
      </c>
      <c r="E34" s="19">
        <f t="shared" si="30"/>
        <v>0.21</v>
      </c>
      <c r="F34" s="19">
        <f t="shared" si="30"/>
        <v>0.34</v>
      </c>
      <c r="G34" s="19">
        <f t="shared" si="30"/>
        <v>0.08</v>
      </c>
      <c r="H34" s="19">
        <f t="shared" si="30"/>
        <v>0.37</v>
      </c>
      <c r="I34" s="19">
        <f t="shared" si="30"/>
        <v>0.61</v>
      </c>
      <c r="J34" s="19">
        <f t="shared" si="30"/>
        <v>0.3</v>
      </c>
      <c r="K34" s="19">
        <f t="shared" si="30"/>
        <v>0.37</v>
      </c>
      <c r="L34" s="19">
        <f t="shared" si="30"/>
        <v>0.55000000000000004</v>
      </c>
      <c r="M34" s="19">
        <f t="shared" si="30"/>
        <v>0.66</v>
      </c>
      <c r="N34" s="19">
        <f t="shared" si="30"/>
        <v>0.98</v>
      </c>
      <c r="O34" s="15"/>
      <c r="P34" s="15"/>
      <c r="U34">
        <v>10</v>
      </c>
      <c r="V34" s="15">
        <f t="shared" si="13"/>
        <v>0.71366572828945918</v>
      </c>
      <c r="W34" s="15">
        <f t="shared" si="14"/>
        <v>0.72900000000000009</v>
      </c>
      <c r="X34" s="15">
        <f t="shared" si="15"/>
        <v>0.61646849343637089</v>
      </c>
      <c r="Y34" s="15">
        <f t="shared" si="16"/>
        <v>0.16738485662616143</v>
      </c>
      <c r="Z34" s="15">
        <f t="shared" si="17"/>
        <v>0.2878960160844064</v>
      </c>
      <c r="AA34" s="15">
        <f t="shared" si="18"/>
        <v>0.10006559154161798</v>
      </c>
      <c r="AB34" s="15">
        <f t="shared" si="19"/>
        <v>0.87702430152835475</v>
      </c>
      <c r="AC34" s="15">
        <f t="shared" si="20"/>
        <v>0.99142531371621312</v>
      </c>
      <c r="AD34" s="15">
        <f t="shared" si="21"/>
        <v>0.99843120611430103</v>
      </c>
      <c r="AE34" s="15">
        <f t="shared" si="22"/>
        <v>0.95254380868454025</v>
      </c>
      <c r="AF34" s="15">
        <f t="shared" si="23"/>
        <v>0.74836056097648895</v>
      </c>
      <c r="AG34" s="15">
        <f t="shared" si="24"/>
        <v>0.48295667118940711</v>
      </c>
      <c r="AH34" s="15">
        <f t="shared" si="25"/>
        <v>0.65491384380676854</v>
      </c>
    </row>
    <row r="35" spans="2:34" x14ac:dyDescent="0.25">
      <c r="B35" s="19">
        <f t="shared" ref="B35:N35" si="31">B8/100</f>
        <v>0.79</v>
      </c>
      <c r="C35" s="19">
        <f t="shared" si="31"/>
        <v>0.75</v>
      </c>
      <c r="D35" s="19">
        <f t="shared" si="31"/>
        <v>0.8</v>
      </c>
      <c r="E35" s="19">
        <f t="shared" si="31"/>
        <v>0.65</v>
      </c>
      <c r="F35" s="19">
        <f t="shared" si="31"/>
        <v>0.6</v>
      </c>
      <c r="G35" s="19">
        <f t="shared" si="31"/>
        <v>0.25</v>
      </c>
      <c r="H35" s="19">
        <f t="shared" si="31"/>
        <v>0.3</v>
      </c>
      <c r="I35" s="19">
        <f t="shared" si="31"/>
        <v>0.34</v>
      </c>
      <c r="J35" s="19">
        <f t="shared" si="31"/>
        <v>0.22</v>
      </c>
      <c r="K35" s="19">
        <f t="shared" si="31"/>
        <v>0.19</v>
      </c>
      <c r="L35" s="19">
        <f t="shared" si="31"/>
        <v>0.22</v>
      </c>
      <c r="M35" s="19">
        <f t="shared" si="31"/>
        <v>0.18</v>
      </c>
      <c r="N35" s="19">
        <f t="shared" si="31"/>
        <v>0.21</v>
      </c>
      <c r="O35" s="15"/>
      <c r="P35" s="15"/>
      <c r="U35">
        <v>11</v>
      </c>
      <c r="V35" s="15">
        <f t="shared" si="13"/>
        <v>0.71366572828945918</v>
      </c>
      <c r="W35" s="15">
        <f t="shared" si="14"/>
        <v>0.79939765342640845</v>
      </c>
      <c r="X35" s="15">
        <f t="shared" si="15"/>
        <v>0.65491384380676854</v>
      </c>
      <c r="Y35" s="15">
        <f t="shared" si="16"/>
        <v>0.8204723397320669</v>
      </c>
      <c r="Z35" s="15">
        <f t="shared" si="17"/>
        <v>0.8509643282139896</v>
      </c>
      <c r="AA35" s="15">
        <f t="shared" si="18"/>
        <v>0.68279149232724334</v>
      </c>
      <c r="AB35" s="15">
        <f t="shared" si="19"/>
        <v>0.81294979754523911</v>
      </c>
      <c r="AC35" s="15">
        <f t="shared" si="20"/>
        <v>0.72741461570742139</v>
      </c>
      <c r="AD35" s="15">
        <f t="shared" si="21"/>
        <v>0.48433336788454373</v>
      </c>
      <c r="AE35" s="15">
        <f t="shared" si="22"/>
        <v>0.70294055342640105</v>
      </c>
      <c r="AF35" s="15">
        <f t="shared" si="23"/>
        <v>0.61412499999999992</v>
      </c>
      <c r="AG35" s="15">
        <f t="shared" si="24"/>
        <v>0.79939765342640845</v>
      </c>
      <c r="AH35" s="15">
        <f t="shared" si="25"/>
        <v>0.67332181284268311</v>
      </c>
    </row>
    <row r="36" spans="2:34" x14ac:dyDescent="0.25">
      <c r="B36" s="19">
        <f t="shared" ref="B36:N36" si="32">B9/100</f>
        <v>0.5</v>
      </c>
      <c r="C36" s="19">
        <f t="shared" si="32"/>
        <v>0.06</v>
      </c>
      <c r="D36" s="19">
        <f t="shared" si="32"/>
        <v>0.54</v>
      </c>
      <c r="E36" s="19">
        <f t="shared" si="32"/>
        <v>0.25</v>
      </c>
      <c r="F36" s="19">
        <f t="shared" si="32"/>
        <v>0.38</v>
      </c>
      <c r="G36" s="19">
        <f t="shared" si="32"/>
        <v>0.21</v>
      </c>
      <c r="H36" s="19">
        <f t="shared" si="32"/>
        <v>0.47</v>
      </c>
      <c r="I36" s="19">
        <f t="shared" si="32"/>
        <v>0.41</v>
      </c>
      <c r="J36" s="19">
        <f t="shared" si="32"/>
        <v>0.4</v>
      </c>
      <c r="K36" s="19">
        <f t="shared" si="32"/>
        <v>0.56999999999999995</v>
      </c>
      <c r="L36" s="19">
        <f t="shared" si="32"/>
        <v>0.65</v>
      </c>
      <c r="M36" s="19">
        <f t="shared" si="32"/>
        <v>0.65</v>
      </c>
      <c r="N36" s="19">
        <f t="shared" si="32"/>
        <v>0.88</v>
      </c>
      <c r="O36" s="15"/>
      <c r="P36" s="15"/>
      <c r="U36">
        <v>12</v>
      </c>
      <c r="V36" s="15">
        <f t="shared" si="13"/>
        <v>0.93341888111135973</v>
      </c>
      <c r="W36" s="15">
        <f t="shared" si="14"/>
        <v>0.53994564412679713</v>
      </c>
      <c r="X36" s="15">
        <f t="shared" si="15"/>
        <v>0.92534966165572152</v>
      </c>
      <c r="Y36" s="15">
        <f t="shared" si="16"/>
        <v>1.5625E-2</v>
      </c>
      <c r="Z36" s="15">
        <f t="shared" si="17"/>
        <v>8.5359320484008405E-2</v>
      </c>
      <c r="AA36" s="15">
        <f t="shared" si="18"/>
        <v>9.405105346696141E-3</v>
      </c>
      <c r="AB36" s="15">
        <f t="shared" si="19"/>
        <v>0.30378817037729688</v>
      </c>
      <c r="AC36" s="15">
        <f t="shared" si="20"/>
        <v>0.61149546786272124</v>
      </c>
      <c r="AD36" s="15">
        <f t="shared" si="21"/>
        <v>0.73980210157383808</v>
      </c>
      <c r="AE36" s="15">
        <f t="shared" si="22"/>
        <v>0.77528333268864047</v>
      </c>
      <c r="AF36" s="15">
        <f t="shared" si="23"/>
        <v>0.9874755710660772</v>
      </c>
      <c r="AG36" s="15">
        <f t="shared" si="24"/>
        <v>0.98416096171776923</v>
      </c>
      <c r="AH36" s="15">
        <f t="shared" si="25"/>
        <v>0.99994978126335532</v>
      </c>
    </row>
    <row r="37" spans="2:34" x14ac:dyDescent="0.25">
      <c r="B37" s="19">
        <f t="shared" ref="B37:N37" si="33">B10/100</f>
        <v>0.44</v>
      </c>
      <c r="C37" s="19">
        <f t="shared" si="33"/>
        <v>0.19</v>
      </c>
      <c r="D37" s="19">
        <f t="shared" si="33"/>
        <v>0.31</v>
      </c>
      <c r="E37" s="19">
        <f t="shared" si="33"/>
        <v>0.55000000000000004</v>
      </c>
      <c r="F37" s="19">
        <f t="shared" si="33"/>
        <v>0.49</v>
      </c>
      <c r="G37" s="19">
        <f t="shared" si="33"/>
        <v>0.28999999999999998</v>
      </c>
      <c r="H37" s="19">
        <f t="shared" si="33"/>
        <v>0.8</v>
      </c>
      <c r="I37" s="19">
        <f t="shared" si="33"/>
        <v>0.7</v>
      </c>
      <c r="J37" s="19">
        <f t="shared" si="33"/>
        <v>0.73</v>
      </c>
      <c r="K37" s="19">
        <f t="shared" si="33"/>
        <v>0.55000000000000004</v>
      </c>
      <c r="L37" s="19">
        <f t="shared" si="33"/>
        <v>0.48</v>
      </c>
      <c r="M37" s="19">
        <f t="shared" si="33"/>
        <v>0.28999999999999998</v>
      </c>
      <c r="N37" s="19">
        <f t="shared" si="33"/>
        <v>0.45</v>
      </c>
      <c r="O37" s="15"/>
      <c r="P37" s="15"/>
      <c r="U37">
        <v>13</v>
      </c>
      <c r="V37" s="15">
        <f t="shared" si="13"/>
        <v>0.87884167250621203</v>
      </c>
      <c r="W37" s="15">
        <f t="shared" si="14"/>
        <v>0.45318179268859127</v>
      </c>
      <c r="X37" s="15">
        <f t="shared" si="15"/>
        <v>0.5550725507424521</v>
      </c>
      <c r="Y37" s="15">
        <f t="shared" si="16"/>
        <v>0.16738485662616143</v>
      </c>
      <c r="Z37" s="15">
        <f t="shared" si="17"/>
        <v>0.1356898659214163</v>
      </c>
      <c r="AA37" s="15">
        <f t="shared" si="18"/>
        <v>1.073282072462256E-2</v>
      </c>
      <c r="AB37" s="15">
        <f t="shared" si="19"/>
        <v>0.76888529200248334</v>
      </c>
      <c r="AC37" s="15">
        <f t="shared" si="20"/>
        <v>0.93966774995924585</v>
      </c>
      <c r="AD37" s="15">
        <f t="shared" si="21"/>
        <v>0.96938091789749492</v>
      </c>
      <c r="AE37" s="15">
        <f t="shared" si="22"/>
        <v>0.7616790749171074</v>
      </c>
      <c r="AF37" s="15">
        <f t="shared" si="23"/>
        <v>0.85815102768488227</v>
      </c>
      <c r="AG37" s="15">
        <f t="shared" si="24"/>
        <v>0.72900000000000009</v>
      </c>
      <c r="AH37" s="15">
        <f t="shared" si="25"/>
        <v>0.99956904481296149</v>
      </c>
    </row>
    <row r="38" spans="2:34" x14ac:dyDescent="0.25">
      <c r="B38" s="19">
        <f t="shared" ref="B38:N38" si="34">B11/100</f>
        <v>0.49</v>
      </c>
      <c r="C38" s="19">
        <f t="shared" si="34"/>
        <v>0.43</v>
      </c>
      <c r="D38" s="19">
        <f t="shared" si="34"/>
        <v>0.28000000000000003</v>
      </c>
      <c r="E38" s="19">
        <f t="shared" si="34"/>
        <v>0.28999999999999998</v>
      </c>
      <c r="F38" s="19">
        <f t="shared" si="34"/>
        <v>0.61</v>
      </c>
      <c r="G38" s="19">
        <f t="shared" si="34"/>
        <v>0.22</v>
      </c>
      <c r="H38" s="19">
        <f t="shared" si="34"/>
        <v>0.67</v>
      </c>
      <c r="I38" s="19">
        <f t="shared" si="34"/>
        <v>0.42</v>
      </c>
      <c r="J38" s="19">
        <f t="shared" si="34"/>
        <v>0.25</v>
      </c>
      <c r="K38" s="19">
        <f t="shared" si="34"/>
        <v>0.39</v>
      </c>
      <c r="L38" s="19">
        <f t="shared" si="34"/>
        <v>0.51</v>
      </c>
      <c r="M38" s="19">
        <f t="shared" si="34"/>
        <v>0.62</v>
      </c>
      <c r="N38" s="19">
        <f t="shared" si="34"/>
        <v>0.55000000000000004</v>
      </c>
      <c r="O38" s="15"/>
      <c r="P38" s="15"/>
      <c r="U38">
        <v>14</v>
      </c>
      <c r="V38" s="15">
        <f t="shared" si="13"/>
        <v>0.61412499999999992</v>
      </c>
      <c r="W38" s="15">
        <f t="shared" si="14"/>
        <v>0.59322620082860344</v>
      </c>
      <c r="X38" s="15">
        <f t="shared" si="15"/>
        <v>0.53372762284125774</v>
      </c>
      <c r="Y38" s="15">
        <f t="shared" si="16"/>
        <v>0.87268005387881176</v>
      </c>
      <c r="Z38" s="15">
        <f t="shared" si="17"/>
        <v>0.76853148383514336</v>
      </c>
      <c r="AA38" s="15">
        <f t="shared" si="18"/>
        <v>0.66201803655471902</v>
      </c>
      <c r="AB38" s="15">
        <f t="shared" si="19"/>
        <v>0.7046932035955108</v>
      </c>
      <c r="AC38" s="15">
        <f t="shared" si="20"/>
        <v>0.69634967191897967</v>
      </c>
      <c r="AD38" s="15">
        <f t="shared" si="21"/>
        <v>0.56483875822281027</v>
      </c>
      <c r="AE38" s="15">
        <f t="shared" si="22"/>
        <v>0.63795262930278762</v>
      </c>
      <c r="AF38" s="15">
        <f t="shared" si="23"/>
        <v>0.6760112259989024</v>
      </c>
      <c r="AG38" s="15">
        <f t="shared" si="24"/>
        <v>0.70892160383059222</v>
      </c>
      <c r="AH38" s="15">
        <f t="shared" si="25"/>
        <v>0.61646849343637089</v>
      </c>
    </row>
    <row r="39" spans="2:34" x14ac:dyDescent="0.25">
      <c r="B39" s="19">
        <f t="shared" ref="B39:N39" si="35">B12/100</f>
        <v>0.3</v>
      </c>
      <c r="C39" s="19">
        <f t="shared" si="35"/>
        <v>0.25</v>
      </c>
      <c r="D39" s="19">
        <f t="shared" si="35"/>
        <v>0.3</v>
      </c>
      <c r="E39" s="19">
        <f t="shared" si="35"/>
        <v>0.51</v>
      </c>
      <c r="F39" s="19">
        <f t="shared" si="35"/>
        <v>0.55000000000000004</v>
      </c>
      <c r="G39" s="19">
        <f t="shared" si="35"/>
        <v>0.44</v>
      </c>
      <c r="H39" s="19">
        <f t="shared" si="35"/>
        <v>0.82</v>
      </c>
      <c r="I39" s="19">
        <f t="shared" si="35"/>
        <v>0.84</v>
      </c>
      <c r="J39" s="19">
        <f t="shared" si="35"/>
        <v>0.9</v>
      </c>
      <c r="K39" s="19">
        <f t="shared" si="35"/>
        <v>0.74</v>
      </c>
      <c r="L39" s="19">
        <f t="shared" si="35"/>
        <v>0.32</v>
      </c>
      <c r="M39" s="19">
        <f t="shared" si="35"/>
        <v>0.15</v>
      </c>
      <c r="N39" s="19">
        <f t="shared" si="35"/>
        <v>0.32</v>
      </c>
      <c r="O39" s="15"/>
      <c r="P39" s="15"/>
      <c r="U39">
        <v>15</v>
      </c>
      <c r="V39" s="15">
        <f t="shared" si="13"/>
        <v>0.87884167250621203</v>
      </c>
      <c r="W39" s="15">
        <f t="shared" si="14"/>
        <v>0.45318179268859127</v>
      </c>
      <c r="X39" s="15">
        <f t="shared" si="15"/>
        <v>0.5550725507424521</v>
      </c>
      <c r="Y39" s="15">
        <f t="shared" si="16"/>
        <v>0.16738485662616143</v>
      </c>
      <c r="Z39" s="15">
        <f t="shared" si="17"/>
        <v>0.30365032808102033</v>
      </c>
      <c r="AA39" s="15">
        <f t="shared" si="18"/>
        <v>0.11683305428470203</v>
      </c>
      <c r="AB39" s="15">
        <f t="shared" si="19"/>
        <v>0.86521694267268379</v>
      </c>
      <c r="AC39" s="15">
        <f t="shared" si="20"/>
        <v>0.98093189378860934</v>
      </c>
      <c r="AD39" s="15">
        <f t="shared" si="21"/>
        <v>0.99382047978424026</v>
      </c>
      <c r="AE39" s="15">
        <f t="shared" si="22"/>
        <v>0.7616790749171074</v>
      </c>
      <c r="AF39" s="15">
        <f t="shared" si="23"/>
        <v>0.85815102768488227</v>
      </c>
      <c r="AG39" s="15">
        <f t="shared" si="24"/>
        <v>0.72900000000000009</v>
      </c>
      <c r="AH39" s="15">
        <f t="shared" si="25"/>
        <v>0.67332181284268311</v>
      </c>
    </row>
    <row r="40" spans="2:34" x14ac:dyDescent="0.25">
      <c r="B40" s="19">
        <f t="shared" ref="B40:N40" si="36">B13/100</f>
        <v>0.3</v>
      </c>
      <c r="C40" s="19">
        <f t="shared" si="36"/>
        <v>0.28999999999999998</v>
      </c>
      <c r="D40" s="19">
        <f t="shared" si="36"/>
        <v>0.32</v>
      </c>
      <c r="E40" s="19">
        <f t="shared" si="36"/>
        <v>0.87</v>
      </c>
      <c r="F40" s="19">
        <f t="shared" si="36"/>
        <v>0.86</v>
      </c>
      <c r="G40" s="19">
        <f t="shared" si="36"/>
        <v>0.8</v>
      </c>
      <c r="H40" s="19">
        <f t="shared" si="36"/>
        <v>0.77</v>
      </c>
      <c r="I40" s="19">
        <f t="shared" si="36"/>
        <v>0.46</v>
      </c>
      <c r="J40" s="19">
        <f t="shared" si="36"/>
        <v>0.28000000000000003</v>
      </c>
      <c r="K40" s="19">
        <f t="shared" si="36"/>
        <v>0.49</v>
      </c>
      <c r="L40" s="19">
        <f t="shared" si="36"/>
        <v>0.25</v>
      </c>
      <c r="M40" s="19">
        <f t="shared" si="36"/>
        <v>0.28999999999999998</v>
      </c>
      <c r="N40" s="19">
        <f t="shared" si="36"/>
        <v>0.33</v>
      </c>
      <c r="O40" s="15"/>
      <c r="P40" s="15"/>
      <c r="U40">
        <v>16</v>
      </c>
      <c r="V40" s="15">
        <f t="shared" si="13"/>
        <v>0.99842775362492342</v>
      </c>
      <c r="W40" s="15">
        <f t="shared" si="14"/>
        <v>0.99928176479752984</v>
      </c>
      <c r="X40" s="15">
        <f t="shared" si="15"/>
        <v>0.99538799191620486</v>
      </c>
      <c r="Y40" s="15">
        <f t="shared" si="16"/>
        <v>0.45487813418678202</v>
      </c>
      <c r="Z40" s="15">
        <f t="shared" si="17"/>
        <v>0.46238642649745842</v>
      </c>
      <c r="AA40" s="15">
        <f t="shared" si="18"/>
        <v>1.073282072462256E-2</v>
      </c>
      <c r="AB40" s="15">
        <f t="shared" si="19"/>
        <v>0.10812178526114125</v>
      </c>
      <c r="AC40" s="15">
        <f t="shared" si="20"/>
        <v>0.57510226911861007</v>
      </c>
      <c r="AD40" s="15">
        <f t="shared" si="21"/>
        <v>0.48433336788454373</v>
      </c>
      <c r="AE40" s="15">
        <f t="shared" si="22"/>
        <v>0.22454406286041018</v>
      </c>
      <c r="AF40" s="15">
        <f t="shared" si="23"/>
        <v>0.4730496405266118</v>
      </c>
      <c r="AG40" s="15">
        <f t="shared" si="24"/>
        <v>0.64255989018283544</v>
      </c>
      <c r="AH40" s="15">
        <f t="shared" si="25"/>
        <v>0.59647402391084303</v>
      </c>
    </row>
    <row r="41" spans="2:34" x14ac:dyDescent="0.25">
      <c r="B41" s="19">
        <f t="shared" ref="B41:N41" si="37">B14/100</f>
        <v>0.49</v>
      </c>
      <c r="C41" s="19">
        <f t="shared" si="37"/>
        <v>0.17</v>
      </c>
      <c r="D41" s="19">
        <f t="shared" si="37"/>
        <v>0.54</v>
      </c>
      <c r="E41" s="19">
        <f t="shared" si="37"/>
        <v>0.25</v>
      </c>
      <c r="F41" s="19">
        <f t="shared" si="37"/>
        <v>0.37</v>
      </c>
      <c r="G41" s="19">
        <f t="shared" si="37"/>
        <v>0.21</v>
      </c>
      <c r="H41" s="19">
        <f t="shared" si="37"/>
        <v>0.47</v>
      </c>
      <c r="I41" s="19">
        <f t="shared" si="37"/>
        <v>0.39</v>
      </c>
      <c r="J41" s="19">
        <f t="shared" si="37"/>
        <v>0.42</v>
      </c>
      <c r="K41" s="19">
        <f t="shared" si="37"/>
        <v>0.54</v>
      </c>
      <c r="L41" s="19">
        <f t="shared" si="37"/>
        <v>0.65</v>
      </c>
      <c r="M41" s="19">
        <f t="shared" si="37"/>
        <v>0.55000000000000004</v>
      </c>
      <c r="N41" s="19">
        <f t="shared" si="37"/>
        <v>0.98</v>
      </c>
      <c r="O41" s="15"/>
      <c r="P41" s="15"/>
      <c r="U41">
        <v>17</v>
      </c>
      <c r="V41" s="15">
        <f t="shared" si="13"/>
        <v>0.52233969356770971</v>
      </c>
      <c r="W41" s="15">
        <f t="shared" si="14"/>
        <v>0.48295667118940711</v>
      </c>
      <c r="X41" s="15">
        <f t="shared" si="15"/>
        <v>0.44492742667356788</v>
      </c>
      <c r="Y41" s="15">
        <f t="shared" si="16"/>
        <v>0.80197589465070762</v>
      </c>
      <c r="Z41" s="15">
        <f t="shared" si="17"/>
        <v>0.73253369114225908</v>
      </c>
      <c r="AA41" s="15">
        <f t="shared" si="18"/>
        <v>0.74384997971386535</v>
      </c>
      <c r="AB41" s="15">
        <f t="shared" si="19"/>
        <v>0.67071936960700873</v>
      </c>
      <c r="AC41" s="15">
        <f t="shared" si="20"/>
        <v>0.62921302192454487</v>
      </c>
      <c r="AD41" s="15">
        <f t="shared" si="21"/>
        <v>0.52510873561635885</v>
      </c>
      <c r="AE41" s="15">
        <f t="shared" si="22"/>
        <v>0.56795274134642737</v>
      </c>
      <c r="AF41" s="15">
        <f t="shared" si="23"/>
        <v>0.49794308248450037</v>
      </c>
      <c r="AG41" s="15">
        <f t="shared" si="24"/>
        <v>0.59322620082860344</v>
      </c>
      <c r="AH41" s="15">
        <f t="shared" si="25"/>
        <v>0.51200000000000012</v>
      </c>
    </row>
    <row r="42" spans="2:34" x14ac:dyDescent="0.25">
      <c r="B42" s="19">
        <f t="shared" ref="B42:N42" si="38">B15/100</f>
        <v>0.42</v>
      </c>
      <c r="C42" s="19">
        <f t="shared" si="38"/>
        <v>0.14000000000000001</v>
      </c>
      <c r="D42" s="19">
        <f t="shared" si="38"/>
        <v>0.27</v>
      </c>
      <c r="E42" s="19">
        <f t="shared" si="38"/>
        <v>0.51</v>
      </c>
      <c r="F42" s="19">
        <f t="shared" si="38"/>
        <v>0.43</v>
      </c>
      <c r="G42" s="19">
        <f t="shared" si="38"/>
        <v>0.22</v>
      </c>
      <c r="H42" s="19">
        <f t="shared" si="38"/>
        <v>0.74</v>
      </c>
      <c r="I42" s="19">
        <f t="shared" si="38"/>
        <v>0.67</v>
      </c>
      <c r="J42" s="19">
        <f t="shared" si="38"/>
        <v>0.69</v>
      </c>
      <c r="K42" s="19">
        <f t="shared" si="38"/>
        <v>0.53</v>
      </c>
      <c r="L42" s="19">
        <f t="shared" si="38"/>
        <v>0.4</v>
      </c>
      <c r="M42" s="19">
        <f t="shared" si="38"/>
        <v>0.25</v>
      </c>
      <c r="N42" s="19">
        <f t="shared" si="38"/>
        <v>0.92</v>
      </c>
      <c r="O42" s="15"/>
      <c r="P42" s="15"/>
      <c r="U42">
        <v>18</v>
      </c>
      <c r="V42" s="15">
        <f t="shared" si="13"/>
        <v>0.4477097823997096</v>
      </c>
      <c r="W42" s="15">
        <f t="shared" si="14"/>
        <v>0.39137021278382478</v>
      </c>
      <c r="X42" s="15">
        <f t="shared" si="15"/>
        <v>0.51200000000000012</v>
      </c>
      <c r="Y42" s="15">
        <f t="shared" si="16"/>
        <v>0.72375711422364009</v>
      </c>
      <c r="Z42" s="15">
        <f t="shared" si="17"/>
        <v>0.76853148383514336</v>
      </c>
      <c r="AA42" s="15">
        <f t="shared" si="18"/>
        <v>0.66201803655471902</v>
      </c>
      <c r="AB42" s="15">
        <f t="shared" si="19"/>
        <v>0.60016679785365223</v>
      </c>
      <c r="AC42" s="15">
        <f t="shared" si="20"/>
        <v>0.5934498979846099</v>
      </c>
      <c r="AD42" s="15">
        <f t="shared" si="21"/>
        <v>0.50483373423797262</v>
      </c>
      <c r="AE42" s="15">
        <f t="shared" si="22"/>
        <v>0.53157036782572398</v>
      </c>
      <c r="AF42" s="15">
        <f t="shared" si="23"/>
        <v>0.4730496405266118</v>
      </c>
      <c r="AG42" s="15">
        <f t="shared" si="24"/>
        <v>0.48295667118940711</v>
      </c>
      <c r="AH42" s="15">
        <f t="shared" si="25"/>
        <v>0.5550725507424521</v>
      </c>
    </row>
    <row r="43" spans="2:34" x14ac:dyDescent="0.25">
      <c r="B43" s="19">
        <f t="shared" ref="B43:N43" si="39">B16/100</f>
        <v>0.25</v>
      </c>
      <c r="C43" s="19">
        <f t="shared" si="39"/>
        <v>0.19</v>
      </c>
      <c r="D43" s="19">
        <f t="shared" si="39"/>
        <v>0.26</v>
      </c>
      <c r="E43" s="19">
        <f t="shared" si="39"/>
        <v>0.9</v>
      </c>
      <c r="F43" s="19">
        <f t="shared" si="39"/>
        <v>0.81</v>
      </c>
      <c r="G43" s="19">
        <f t="shared" si="39"/>
        <v>0.79</v>
      </c>
      <c r="H43" s="19">
        <f t="shared" si="39"/>
        <v>0.7</v>
      </c>
      <c r="I43" s="19">
        <f t="shared" si="39"/>
        <v>0.44</v>
      </c>
      <c r="J43" s="19">
        <f t="shared" si="39"/>
        <v>0.32</v>
      </c>
      <c r="K43" s="19">
        <f t="shared" si="39"/>
        <v>0.45</v>
      </c>
      <c r="L43" s="19">
        <f t="shared" si="39"/>
        <v>0.28000000000000003</v>
      </c>
      <c r="M43" s="19">
        <f t="shared" si="39"/>
        <v>0.24</v>
      </c>
      <c r="N43" s="19">
        <f t="shared" si="39"/>
        <v>0.3</v>
      </c>
      <c r="O43" s="15"/>
      <c r="P43" s="15"/>
      <c r="U43">
        <v>19</v>
      </c>
      <c r="V43" s="15">
        <f t="shared" si="13"/>
        <v>0.5461941089838338</v>
      </c>
      <c r="W43" s="15">
        <f t="shared" si="14"/>
        <v>0.56706730041965026</v>
      </c>
      <c r="X43" s="15">
        <f t="shared" si="15"/>
        <v>0.53372762284125774</v>
      </c>
      <c r="Y43" s="15">
        <f t="shared" si="16"/>
        <v>0.14563540007733833</v>
      </c>
      <c r="Z43" s="15">
        <f t="shared" si="17"/>
        <v>0.22943048855597725</v>
      </c>
      <c r="AA43" s="15">
        <f t="shared" si="18"/>
        <v>7.8322256907461307E-2</v>
      </c>
      <c r="AB43" s="15">
        <f t="shared" si="19"/>
        <v>0.85289342211524433</v>
      </c>
      <c r="AC43" s="15">
        <f t="shared" si="20"/>
        <v>0.98513964755811911</v>
      </c>
      <c r="AD43" s="15">
        <f t="shared" si="21"/>
        <v>0.99670436832725307</v>
      </c>
      <c r="AE43" s="15">
        <f t="shared" si="22"/>
        <v>0.92426661246424979</v>
      </c>
      <c r="AF43" s="15">
        <f t="shared" si="23"/>
        <v>0.59211980846618784</v>
      </c>
      <c r="AG43" s="15">
        <f t="shared" si="24"/>
        <v>0.35948178838098721</v>
      </c>
      <c r="AH43" s="15">
        <f t="shared" si="25"/>
        <v>0.53372762284125774</v>
      </c>
    </row>
    <row r="44" spans="2:34" x14ac:dyDescent="0.25">
      <c r="B44" s="19">
        <f t="shared" ref="B44:N44" si="40">B17/100</f>
        <v>0.42</v>
      </c>
      <c r="C44" s="19">
        <f t="shared" si="40"/>
        <v>0.14000000000000001</v>
      </c>
      <c r="D44" s="19">
        <f t="shared" si="40"/>
        <v>0.27</v>
      </c>
      <c r="E44" s="19">
        <f t="shared" si="40"/>
        <v>0.51</v>
      </c>
      <c r="F44" s="19">
        <f t="shared" si="40"/>
        <v>0.56000000000000005</v>
      </c>
      <c r="G44" s="19">
        <f t="shared" si="40"/>
        <v>0.46</v>
      </c>
      <c r="H44" s="19">
        <f t="shared" si="40"/>
        <v>0.81</v>
      </c>
      <c r="I44" s="19">
        <f t="shared" si="40"/>
        <v>0.78</v>
      </c>
      <c r="J44" s="19">
        <f t="shared" si="40"/>
        <v>0.82</v>
      </c>
      <c r="K44" s="19">
        <f t="shared" si="40"/>
        <v>0.53</v>
      </c>
      <c r="L44" s="19">
        <f t="shared" si="40"/>
        <v>0.4</v>
      </c>
      <c r="M44" s="19">
        <f t="shared" si="40"/>
        <v>0.25</v>
      </c>
      <c r="N44" s="19">
        <f t="shared" si="40"/>
        <v>0.33</v>
      </c>
      <c r="O44" s="15"/>
      <c r="P44" s="15"/>
      <c r="U44">
        <v>20</v>
      </c>
      <c r="V44" s="15">
        <f t="shared" si="13"/>
        <v>0.86880832922970241</v>
      </c>
      <c r="W44" s="15">
        <f t="shared" si="14"/>
        <v>0.87777731607825649</v>
      </c>
      <c r="X44" s="15">
        <f t="shared" si="15"/>
        <v>0.83669763345676607</v>
      </c>
      <c r="Y44" s="15">
        <f t="shared" si="16"/>
        <v>2.4724545897353067E-2</v>
      </c>
      <c r="Z44" s="15">
        <f t="shared" si="17"/>
        <v>6.6003574800609144E-2</v>
      </c>
      <c r="AA44" s="15">
        <f t="shared" si="18"/>
        <v>9.405105346696141E-3</v>
      </c>
      <c r="AB44" s="15">
        <f t="shared" si="19"/>
        <v>0.30378817037729688</v>
      </c>
      <c r="AC44" s="15">
        <f t="shared" si="20"/>
        <v>0.89965849348705884</v>
      </c>
      <c r="AD44" s="15">
        <f t="shared" si="21"/>
        <v>0.84375</v>
      </c>
      <c r="AE44" s="15">
        <f t="shared" si="22"/>
        <v>0.81336370001745706</v>
      </c>
      <c r="AF44" s="15">
        <f t="shared" si="23"/>
        <v>0.98224618263451657</v>
      </c>
      <c r="AG44" s="15">
        <f t="shared" si="24"/>
        <v>0.99245037541558645</v>
      </c>
      <c r="AH44" s="15">
        <f t="shared" si="25"/>
        <v>0.99994978126335532</v>
      </c>
    </row>
    <row r="45" spans="2:34" x14ac:dyDescent="0.25">
      <c r="B45" s="19">
        <f t="shared" ref="B45:N45" si="41">B18/100</f>
        <v>0.8</v>
      </c>
      <c r="C45" s="19">
        <f t="shared" si="41"/>
        <v>0.77</v>
      </c>
      <c r="D45" s="19">
        <f t="shared" si="41"/>
        <v>0.79</v>
      </c>
      <c r="E45" s="19">
        <f t="shared" si="41"/>
        <v>0.69</v>
      </c>
      <c r="F45" s="19">
        <f t="shared" si="41"/>
        <v>0.65</v>
      </c>
      <c r="G45" s="19">
        <f t="shared" si="41"/>
        <v>0.22</v>
      </c>
      <c r="H45" s="19">
        <f t="shared" si="41"/>
        <v>0.31</v>
      </c>
      <c r="I45" s="19">
        <f t="shared" si="41"/>
        <v>0.37</v>
      </c>
      <c r="J45" s="19">
        <f t="shared" si="41"/>
        <v>0.28000000000000003</v>
      </c>
      <c r="K45" s="19">
        <f t="shared" si="41"/>
        <v>0.22</v>
      </c>
      <c r="L45" s="19">
        <f t="shared" si="41"/>
        <v>0.19</v>
      </c>
      <c r="M45" s="19">
        <f t="shared" si="41"/>
        <v>0.21</v>
      </c>
      <c r="N45" s="19">
        <f t="shared" si="41"/>
        <v>0.28999999999999998</v>
      </c>
    </row>
    <row r="46" spans="2:34" x14ac:dyDescent="0.25">
      <c r="B46" s="19">
        <f t="shared" ref="B46:N46" si="42">B19/100</f>
        <v>0.21</v>
      </c>
      <c r="C46" s="19">
        <f t="shared" si="42"/>
        <v>0.15</v>
      </c>
      <c r="D46" s="19">
        <f t="shared" si="42"/>
        <v>0.22</v>
      </c>
      <c r="E46" s="19">
        <f t="shared" si="42"/>
        <v>0.86</v>
      </c>
      <c r="F46" s="19">
        <f t="shared" si="42"/>
        <v>0.79</v>
      </c>
      <c r="G46" s="19">
        <f t="shared" si="42"/>
        <v>0.83</v>
      </c>
      <c r="H46" s="19">
        <f t="shared" si="42"/>
        <v>0.68</v>
      </c>
      <c r="I46" s="19">
        <f t="shared" si="42"/>
        <v>0.4</v>
      </c>
      <c r="J46" s="19">
        <f t="shared" si="42"/>
        <v>0.3</v>
      </c>
      <c r="K46" s="19">
        <f t="shared" si="42"/>
        <v>0.41</v>
      </c>
      <c r="L46" s="19">
        <f t="shared" si="42"/>
        <v>0.2</v>
      </c>
      <c r="M46" s="19">
        <f t="shared" si="42"/>
        <v>0.19</v>
      </c>
      <c r="N46" s="19">
        <f t="shared" si="42"/>
        <v>0.25</v>
      </c>
    </row>
    <row r="47" spans="2:34" x14ac:dyDescent="0.25">
      <c r="B47" s="19">
        <f t="shared" ref="B47:N47" si="43">B20/100</f>
        <v>0.18</v>
      </c>
      <c r="C47" s="19">
        <f t="shared" si="43"/>
        <v>0.12</v>
      </c>
      <c r="D47" s="19">
        <f t="shared" si="43"/>
        <v>0.25</v>
      </c>
      <c r="E47" s="19">
        <f t="shared" si="43"/>
        <v>0.82</v>
      </c>
      <c r="F47" s="19">
        <f t="shared" si="43"/>
        <v>0.81</v>
      </c>
      <c r="G47" s="19">
        <f t="shared" si="43"/>
        <v>0.79</v>
      </c>
      <c r="H47" s="19">
        <f t="shared" si="43"/>
        <v>0.64</v>
      </c>
      <c r="I47" s="19">
        <f t="shared" si="43"/>
        <v>0.38</v>
      </c>
      <c r="J47" s="19">
        <f t="shared" si="43"/>
        <v>0.28999999999999998</v>
      </c>
      <c r="K47" s="19">
        <f t="shared" si="43"/>
        <v>0.39</v>
      </c>
      <c r="L47" s="19">
        <f t="shared" si="43"/>
        <v>0.19</v>
      </c>
      <c r="M47" s="19">
        <f t="shared" si="43"/>
        <v>0.15</v>
      </c>
      <c r="N47" s="19">
        <f t="shared" si="43"/>
        <v>0.27</v>
      </c>
      <c r="U47">
        <v>1</v>
      </c>
      <c r="V47" s="15">
        <f>1- _xlfn.BETA.DIST(B53, 4*B30, 4*(1-B30),TRUE, 0, 1)</f>
        <v>0.69520616387042822</v>
      </c>
      <c r="W47" s="15">
        <f>1- _xlfn.BETA.DIST($C$53, 4*C30, 4*(1-C30),TRUE, 0, 1)</f>
        <v>0.66570449777938645</v>
      </c>
      <c r="X47" s="15">
        <f>1- _xlfn.BETA.DIST($D$53, 4*D30, 4*(1-D30),TRUE, 0, 1)</f>
        <v>0.5759989025049761</v>
      </c>
      <c r="Y47" s="15">
        <f>1- _xlfn.BETA.DIST($E$53, 4*E30, 4*(1-E30),TRUE, 0, 1)</f>
        <v>0.16637500000000005</v>
      </c>
      <c r="Z47" s="15">
        <f>1- _xlfn.BETA.DIST($F$53, 4*F30, 4*(1-F30),TRUE, 0, 1)</f>
        <v>0.85231645531428935</v>
      </c>
      <c r="AA47" s="15">
        <f>1- _xlfn.BETA.DIST($G$53, 4*G30, 4*(1-G30),TRUE, 0, 1)</f>
        <v>0.21599999999999997</v>
      </c>
      <c r="AB47" s="15">
        <f>1- _xlfn.BETA.DIST($H$53, 4*H30, 4*(1-H30),TRUE, 0, 1)</f>
        <v>0.30784415534304399</v>
      </c>
      <c r="AC47" s="15">
        <f>1- _xlfn.BETA.DIST($I$53, 4*I30, 4*(1-I30),TRUE, 0, 1)</f>
        <v>0.24334304224518954</v>
      </c>
      <c r="AD47" s="15">
        <f>1- _xlfn.BETA.DIST($J$53, 4*J30, 4*(1-J30),TRUE, 0, 1)</f>
        <v>1.5625E-2</v>
      </c>
      <c r="AE47" s="15">
        <f>1- _xlfn.BETA.DIST($K$53, 4*K30, 4*(1-K30),TRUE, 0, 1)</f>
        <v>0.19185264913574651</v>
      </c>
      <c r="AF47" s="15">
        <f>1- _xlfn.BETA.DIST($L$53, 4*L30, 4*(1-L30),TRUE, 0, 1)</f>
        <v>0.97248568241148436</v>
      </c>
      <c r="AG47" s="15">
        <f>1- _xlfn.BETA.DIST($M$53, 4*M30, 4*(1-M30),TRUE, 0, 1)</f>
        <v>0.99245037541558645</v>
      </c>
      <c r="AH47" s="15">
        <f>1- _xlfn.BETA.DIST($N$53, 4*N30, 4*(1-N30),TRUE, 0, 1)</f>
        <v>0.98126422822781412</v>
      </c>
    </row>
    <row r="48" spans="2:34" x14ac:dyDescent="0.25">
      <c r="B48" s="19">
        <f t="shared" ref="B48:N48" si="44">B21/100</f>
        <v>0.22</v>
      </c>
      <c r="C48" s="19">
        <f t="shared" si="44"/>
        <v>0.18</v>
      </c>
      <c r="D48" s="19">
        <f t="shared" si="44"/>
        <v>0.26</v>
      </c>
      <c r="E48" s="19">
        <f t="shared" si="44"/>
        <v>0.49</v>
      </c>
      <c r="F48" s="19">
        <f t="shared" si="44"/>
        <v>0.51</v>
      </c>
      <c r="G48" s="19">
        <f t="shared" si="44"/>
        <v>0.41</v>
      </c>
      <c r="H48" s="19">
        <f t="shared" si="44"/>
        <v>0.8</v>
      </c>
      <c r="I48" s="19">
        <f t="shared" si="44"/>
        <v>0.8</v>
      </c>
      <c r="J48" s="19">
        <f t="shared" si="44"/>
        <v>0.86</v>
      </c>
      <c r="K48" s="19">
        <f t="shared" si="44"/>
        <v>0.69</v>
      </c>
      <c r="L48" s="19">
        <f t="shared" si="44"/>
        <v>0.24</v>
      </c>
      <c r="M48" s="19">
        <f t="shared" si="44"/>
        <v>0.11</v>
      </c>
      <c r="N48" s="19">
        <f t="shared" si="44"/>
        <v>0.26</v>
      </c>
      <c r="U48">
        <v>2</v>
      </c>
      <c r="V48" s="15">
        <f t="shared" ref="V48:V66" si="45">1- _xlfn.BETA.DIST($B$53, 4*B31, 4*(1-B31),TRUE, 0, 1)</f>
        <v>0.99842775362492342</v>
      </c>
      <c r="W48" s="15">
        <f t="shared" ref="W48:W66" si="46">1- _xlfn.BETA.DIST($C$53, 4*C31, 4*(1-C31),TRUE, 0, 1)</f>
        <v>0.9993943487933552</v>
      </c>
      <c r="X48" s="15">
        <f t="shared" ref="X48:X66" si="47">1- _xlfn.BETA.DIST($D$53, 4*D31, 4*(1-D31),TRUE, 0, 1)</f>
        <v>0.99897078483197599</v>
      </c>
      <c r="Y48" s="15">
        <f t="shared" ref="Y48:Y66" si="48">1- _xlfn.BETA.DIST($E$53, 4*E31, 4*(1-E31),TRUE, 0, 1)</f>
        <v>0.85231645531428935</v>
      </c>
      <c r="Z48" s="15">
        <f t="shared" ref="Z48:Z66" si="49">1- _xlfn.BETA.DIST($F$53, 4*F31, 4*(1-F31),TRUE, 0, 1)</f>
        <v>0.72227455883451563</v>
      </c>
      <c r="AA48" s="15">
        <f t="shared" ref="AA48:AA66" si="50">1- _xlfn.BETA.DIST($G$53, 4*G31, 4*(1-G31),TRUE, 0, 1)</f>
        <v>0.29530679640448909</v>
      </c>
      <c r="AB48" s="15">
        <f t="shared" ref="AB48:AB66" si="51">1- _xlfn.BETA.DIST($H$53, 4*H31, 4*(1-H31),TRUE, 0, 1)</f>
        <v>0.15625</v>
      </c>
      <c r="AC48" s="15">
        <f t="shared" ref="AC48:AC66" si="52">1- _xlfn.BETA.DIST($I$53, 4*I31, 4*(1-I31),TRUE, 0, 1)</f>
        <v>0.15619262616612339</v>
      </c>
      <c r="AD48" s="15">
        <f t="shared" ref="AD48:AD66" si="53">1- _xlfn.BETA.DIST($J$53, 4*J31, 4*(1-J31),TRUE, 0, 1)</f>
        <v>0.13553367450700304</v>
      </c>
      <c r="AE48" s="15">
        <f t="shared" ref="AE48:AE66" si="54">1- _xlfn.BETA.DIST($K$53, 4*K31, 4*(1-K31),TRUE, 0, 1)</f>
        <v>0.23070869035562769</v>
      </c>
      <c r="AF48" s="15">
        <f t="shared" ref="AF48:AF66" si="55">1- _xlfn.BETA.DIST($L$53, 4*L31, 4*(1-L31),TRUE, 0, 1)</f>
        <v>0.5461941089838338</v>
      </c>
      <c r="AG48" s="15">
        <f t="shared" ref="AG48:AG66" si="56">1- _xlfn.BETA.DIST($M$53, 4*M31, 4*(1-M31),TRUE, 0, 1)</f>
        <v>0.48295667118940711</v>
      </c>
      <c r="AH48" s="15">
        <f t="shared" ref="AH48:AH66" si="57">1- _xlfn.BETA.DIST($N$53, 4*N31, 4*(1-N31),TRUE, 0, 1)</f>
        <v>0.5550725507424521</v>
      </c>
    </row>
    <row r="49" spans="2:34" x14ac:dyDescent="0.25">
      <c r="B49" s="19">
        <f t="shared" ref="B49:N49" si="58">B22/100</f>
        <v>0.41</v>
      </c>
      <c r="C49" s="19">
        <f t="shared" si="58"/>
        <v>0.35</v>
      </c>
      <c r="D49" s="19">
        <f t="shared" si="58"/>
        <v>0.44</v>
      </c>
      <c r="E49" s="19">
        <f t="shared" si="58"/>
        <v>0.28999999999999998</v>
      </c>
      <c r="F49" s="19">
        <f t="shared" si="58"/>
        <v>0.34</v>
      </c>
      <c r="G49" s="19">
        <f t="shared" si="58"/>
        <v>0.21</v>
      </c>
      <c r="H49" s="19">
        <f t="shared" si="58"/>
        <v>0.47</v>
      </c>
      <c r="I49" s="19">
        <f t="shared" si="58"/>
        <v>0.61</v>
      </c>
      <c r="J49" s="19">
        <f t="shared" si="58"/>
        <v>0.5</v>
      </c>
      <c r="K49" s="19">
        <f t="shared" si="58"/>
        <v>0.56999999999999995</v>
      </c>
      <c r="L49" s="19">
        <f t="shared" si="58"/>
        <v>0.62</v>
      </c>
      <c r="M49" s="19">
        <f t="shared" si="58"/>
        <v>0.61</v>
      </c>
      <c r="N49" s="19">
        <f t="shared" si="58"/>
        <v>0.98</v>
      </c>
      <c r="U49">
        <v>3</v>
      </c>
      <c r="V49" s="15">
        <f t="shared" si="45"/>
        <v>0.99748760850266949</v>
      </c>
      <c r="W49" s="15">
        <f t="shared" si="46"/>
        <v>0.99994667029117157</v>
      </c>
      <c r="X49" s="15">
        <f t="shared" si="47"/>
        <v>0.99897078483197599</v>
      </c>
      <c r="Y49" s="15">
        <f t="shared" si="48"/>
        <v>0.75161108719275216</v>
      </c>
      <c r="Z49" s="15">
        <f t="shared" si="49"/>
        <v>0.77937444562193825</v>
      </c>
      <c r="AA49" s="15">
        <f t="shared" si="50"/>
        <v>0.26251333672479871</v>
      </c>
      <c r="AB49" s="15">
        <f t="shared" si="51"/>
        <v>4.5682308348658829E-2</v>
      </c>
      <c r="AC49" s="15">
        <f t="shared" si="52"/>
        <v>6.0332250040754154E-2</v>
      </c>
      <c r="AD49" s="15">
        <f t="shared" si="53"/>
        <v>0.16738485662616143</v>
      </c>
      <c r="AE49" s="15">
        <f t="shared" si="54"/>
        <v>0.12631785364845971</v>
      </c>
      <c r="AF49" s="15">
        <f t="shared" si="55"/>
        <v>0.5461941089838338</v>
      </c>
      <c r="AG49" s="15">
        <f t="shared" si="56"/>
        <v>0.78324934678155811</v>
      </c>
      <c r="AH49" s="15">
        <f t="shared" si="57"/>
        <v>0.67332181284268311</v>
      </c>
    </row>
    <row r="50" spans="2:34" x14ac:dyDescent="0.25">
      <c r="B50" s="20">
        <f t="shared" ref="B50:N50" si="59">B23/100</f>
        <v>0.1</v>
      </c>
      <c r="C50" s="20">
        <f t="shared" si="59"/>
        <v>0.12</v>
      </c>
      <c r="D50" s="20">
        <f t="shared" si="59"/>
        <v>0.04</v>
      </c>
      <c r="E50" s="20">
        <f t="shared" si="59"/>
        <v>0.13</v>
      </c>
      <c r="F50" s="20">
        <f t="shared" si="59"/>
        <v>0.13</v>
      </c>
      <c r="G50" s="20">
        <f t="shared" si="59"/>
        <v>0.08</v>
      </c>
      <c r="H50" s="20">
        <f t="shared" si="59"/>
        <v>0.1</v>
      </c>
      <c r="I50" s="20">
        <f t="shared" si="59"/>
        <v>0.04</v>
      </c>
      <c r="J50" s="20">
        <f t="shared" si="59"/>
        <v>0.04</v>
      </c>
      <c r="K50" s="20">
        <f t="shared" si="59"/>
        <v>0.08</v>
      </c>
      <c r="L50" s="20">
        <f t="shared" si="59"/>
        <v>0.04</v>
      </c>
      <c r="M50" s="20">
        <f t="shared" si="59"/>
        <v>0.08</v>
      </c>
      <c r="N50" s="20">
        <f t="shared" si="59"/>
        <v>0.02</v>
      </c>
      <c r="U50">
        <v>4</v>
      </c>
      <c r="V50" s="15">
        <f t="shared" si="45"/>
        <v>0.39591777561924224</v>
      </c>
      <c r="W50" s="15">
        <f t="shared" si="46"/>
        <v>0.91471035819852253</v>
      </c>
      <c r="X50" s="15">
        <f t="shared" si="47"/>
        <v>0.53372762284125774</v>
      </c>
      <c r="Y50" s="15">
        <f t="shared" si="48"/>
        <v>0.16637500000000005</v>
      </c>
      <c r="Z50" s="15">
        <f t="shared" si="49"/>
        <v>0.65941733089414278</v>
      </c>
      <c r="AA50" s="15">
        <f t="shared" si="50"/>
        <v>0.21599999999999997</v>
      </c>
      <c r="AB50" s="15">
        <f t="shared" si="51"/>
        <v>0.15625</v>
      </c>
      <c r="AC50" s="15">
        <f t="shared" si="52"/>
        <v>0.22943048855597725</v>
      </c>
      <c r="AD50" s="15">
        <f t="shared" si="53"/>
        <v>9.2376782024832016E-2</v>
      </c>
      <c r="AE50" s="15">
        <f t="shared" si="54"/>
        <v>0.6180541545149616</v>
      </c>
      <c r="AF50" s="15">
        <f t="shared" si="55"/>
        <v>0.82224415134564643</v>
      </c>
      <c r="AG50" s="15">
        <f t="shared" si="56"/>
        <v>0.90647572104301832</v>
      </c>
      <c r="AH50" s="15">
        <f t="shared" si="57"/>
        <v>0.98966127337759202</v>
      </c>
    </row>
    <row r="51" spans="2:34" x14ac:dyDescent="0.25">
      <c r="B51" s="21">
        <f t="shared" ref="B51:N51" si="60">B24/100</f>
        <v>0.75</v>
      </c>
      <c r="C51" s="21">
        <f t="shared" si="60"/>
        <v>0.7</v>
      </c>
      <c r="D51" s="21">
        <f t="shared" si="60"/>
        <v>0.75</v>
      </c>
      <c r="E51" s="21">
        <f t="shared" si="60"/>
        <v>0.6</v>
      </c>
      <c r="F51" s="21">
        <f t="shared" si="60"/>
        <v>0.55000000000000004</v>
      </c>
      <c r="G51" s="21">
        <f t="shared" si="60"/>
        <v>0.2</v>
      </c>
      <c r="H51" s="21">
        <f t="shared" si="60"/>
        <v>0.25</v>
      </c>
      <c r="I51" s="21">
        <f t="shared" si="60"/>
        <v>0.35</v>
      </c>
      <c r="J51" s="21">
        <f t="shared" si="60"/>
        <v>0.2</v>
      </c>
      <c r="K51" s="21">
        <f t="shared" si="60"/>
        <v>0.15</v>
      </c>
      <c r="L51" s="21">
        <f t="shared" si="60"/>
        <v>0.15</v>
      </c>
      <c r="M51" s="21">
        <f t="shared" si="60"/>
        <v>0.1</v>
      </c>
      <c r="N51" s="21">
        <f t="shared" si="60"/>
        <v>0.2</v>
      </c>
      <c r="U51">
        <v>5</v>
      </c>
      <c r="V51" s="15">
        <f t="shared" si="45"/>
        <v>0.6760112259989024</v>
      </c>
      <c r="W51" s="15">
        <f t="shared" si="46"/>
        <v>0.98593819974690511</v>
      </c>
      <c r="X51" s="15">
        <f t="shared" si="47"/>
        <v>0.90404539679260454</v>
      </c>
      <c r="Y51" s="15">
        <f t="shared" si="48"/>
        <v>0.12006703715678901</v>
      </c>
      <c r="Z51" s="15">
        <f t="shared" si="49"/>
        <v>0.29641583075233169</v>
      </c>
      <c r="AA51" s="15">
        <f t="shared" si="50"/>
        <v>3.4380155317844885E-2</v>
      </c>
      <c r="AB51" s="15">
        <f t="shared" si="51"/>
        <v>5.5097595948598088E-2</v>
      </c>
      <c r="AC51" s="15">
        <f t="shared" si="52"/>
        <v>0.38850453213727887</v>
      </c>
      <c r="AD51" s="15">
        <f t="shared" si="53"/>
        <v>2.7547915581531246E-2</v>
      </c>
      <c r="AE51" s="15">
        <f t="shared" si="54"/>
        <v>0.16817974897336851</v>
      </c>
      <c r="AF51" s="15">
        <f t="shared" si="55"/>
        <v>0.96249983454054244</v>
      </c>
      <c r="AG51" s="15">
        <f t="shared" si="56"/>
        <v>0.99613775045669861</v>
      </c>
      <c r="AH51" s="15">
        <f t="shared" si="57"/>
        <v>0.99994978126335532</v>
      </c>
    </row>
    <row r="52" spans="2:34" x14ac:dyDescent="0.25">
      <c r="B52" s="21">
        <f t="shared" ref="B52:N52" si="61">B25/100</f>
        <v>0.15</v>
      </c>
      <c r="C52" s="21">
        <f t="shared" si="61"/>
        <v>0.1</v>
      </c>
      <c r="D52" s="21">
        <f t="shared" si="61"/>
        <v>0.2</v>
      </c>
      <c r="E52" s="21">
        <f t="shared" si="61"/>
        <v>0.75</v>
      </c>
      <c r="F52" s="21">
        <f t="shared" si="61"/>
        <v>0.7</v>
      </c>
      <c r="G52" s="21">
        <f t="shared" si="61"/>
        <v>0.75</v>
      </c>
      <c r="H52" s="21">
        <f t="shared" si="61"/>
        <v>0.6</v>
      </c>
      <c r="I52" s="21">
        <f t="shared" si="61"/>
        <v>0.3</v>
      </c>
      <c r="J52" s="21">
        <f t="shared" si="61"/>
        <v>0.25</v>
      </c>
      <c r="K52" s="21">
        <f t="shared" si="61"/>
        <v>0.35</v>
      </c>
      <c r="L52" s="21">
        <f t="shared" si="61"/>
        <v>0.15</v>
      </c>
      <c r="M52" s="21">
        <f t="shared" si="61"/>
        <v>0.1</v>
      </c>
      <c r="N52" s="21">
        <f t="shared" si="61"/>
        <v>0.2</v>
      </c>
      <c r="U52">
        <v>6</v>
      </c>
      <c r="V52" s="15">
        <f t="shared" si="45"/>
        <v>0.99815497536431808</v>
      </c>
      <c r="W52" s="15">
        <f t="shared" si="46"/>
        <v>0.999</v>
      </c>
      <c r="X52" s="15">
        <f t="shared" si="47"/>
        <v>0.99601718069527778</v>
      </c>
      <c r="Y52" s="15">
        <f t="shared" si="48"/>
        <v>0.80546114271730485</v>
      </c>
      <c r="Z52" s="15">
        <f t="shared" si="49"/>
        <v>0.73713203236776592</v>
      </c>
      <c r="AA52" s="15">
        <f t="shared" si="50"/>
        <v>0.21599999999999997</v>
      </c>
      <c r="AB52" s="15">
        <f t="shared" si="51"/>
        <v>2.7547915581531246E-2</v>
      </c>
      <c r="AC52" s="15">
        <f t="shared" si="52"/>
        <v>6.6003574800609144E-2</v>
      </c>
      <c r="AD52" s="15">
        <f t="shared" si="53"/>
        <v>1.073282072462256E-2</v>
      </c>
      <c r="AE52" s="15">
        <f t="shared" si="54"/>
        <v>3.399173228831498E-2</v>
      </c>
      <c r="AF52" s="15">
        <f t="shared" si="55"/>
        <v>0.5461941089838338</v>
      </c>
      <c r="AG52" s="15">
        <f t="shared" si="56"/>
        <v>0.56706730041965026</v>
      </c>
      <c r="AH52" s="15">
        <f t="shared" si="57"/>
        <v>0.42209089773426056</v>
      </c>
    </row>
    <row r="53" spans="2:34" x14ac:dyDescent="0.25">
      <c r="B53" s="21">
        <f t="shared" ref="B53:N53" si="62">B26/100</f>
        <v>0.15</v>
      </c>
      <c r="C53" s="21">
        <f t="shared" si="62"/>
        <v>0.1</v>
      </c>
      <c r="D53" s="21">
        <f t="shared" si="62"/>
        <v>0.2</v>
      </c>
      <c r="E53" s="21">
        <f t="shared" si="62"/>
        <v>0.45</v>
      </c>
      <c r="F53" s="21">
        <f t="shared" si="62"/>
        <v>0.45</v>
      </c>
      <c r="G53" s="21">
        <f t="shared" si="62"/>
        <v>0.4</v>
      </c>
      <c r="H53" s="21">
        <f t="shared" si="62"/>
        <v>0.75</v>
      </c>
      <c r="I53" s="21">
        <f t="shared" si="62"/>
        <v>0.7</v>
      </c>
      <c r="J53" s="21">
        <f t="shared" si="62"/>
        <v>0.75</v>
      </c>
      <c r="K53" s="21">
        <f t="shared" si="62"/>
        <v>0.6</v>
      </c>
      <c r="L53" s="21">
        <f t="shared" si="62"/>
        <v>0.15</v>
      </c>
      <c r="M53" s="21">
        <f t="shared" si="62"/>
        <v>0.1</v>
      </c>
      <c r="N53" s="21">
        <f t="shared" si="62"/>
        <v>0.2</v>
      </c>
      <c r="U53">
        <v>7</v>
      </c>
      <c r="V53" s="15">
        <f t="shared" si="45"/>
        <v>0.93925000000000003</v>
      </c>
      <c r="W53" s="15">
        <f t="shared" si="46"/>
        <v>0.19408896879558368</v>
      </c>
      <c r="X53" s="15">
        <f t="shared" si="47"/>
        <v>0.92534966165572152</v>
      </c>
      <c r="Y53" s="15">
        <f t="shared" si="48"/>
        <v>0.16637500000000005</v>
      </c>
      <c r="Z53" s="15">
        <f t="shared" si="49"/>
        <v>0.36306768168855408</v>
      </c>
      <c r="AA53" s="15">
        <f t="shared" si="50"/>
        <v>0.1599348318855548</v>
      </c>
      <c r="AB53" s="15">
        <f t="shared" si="51"/>
        <v>0.12593616604194868</v>
      </c>
      <c r="AC53" s="15">
        <f t="shared" si="52"/>
        <v>0.11709285967130312</v>
      </c>
      <c r="AD53" s="15">
        <f t="shared" si="53"/>
        <v>7.1928036477105106E-2</v>
      </c>
      <c r="AE53" s="15">
        <f t="shared" si="54"/>
        <v>0.47355157305796636</v>
      </c>
      <c r="AF53" s="15">
        <f t="shared" si="55"/>
        <v>0.9874755710660772</v>
      </c>
      <c r="AG53" s="15">
        <f t="shared" si="56"/>
        <v>0.99556539911234299</v>
      </c>
      <c r="AH53" s="15">
        <f t="shared" si="57"/>
        <v>0.99897078483197599</v>
      </c>
    </row>
    <row r="54" spans="2:34" x14ac:dyDescent="0.25">
      <c r="B54" s="21">
        <f t="shared" ref="B54:N54" si="63">B27/100</f>
        <v>0.55000000000000004</v>
      </c>
      <c r="C54" s="21">
        <f t="shared" si="63"/>
        <v>0.1</v>
      </c>
      <c r="D54" s="21">
        <f t="shared" si="63"/>
        <v>0.2</v>
      </c>
      <c r="E54" s="21">
        <f t="shared" si="63"/>
        <v>0.15</v>
      </c>
      <c r="F54" s="21">
        <f t="shared" si="63"/>
        <v>0.1</v>
      </c>
      <c r="G54" s="21">
        <f t="shared" si="63"/>
        <v>0.2</v>
      </c>
      <c r="H54" s="21">
        <f t="shared" si="63"/>
        <v>0.35</v>
      </c>
      <c r="I54" s="21">
        <f t="shared" si="63"/>
        <v>0.3</v>
      </c>
      <c r="J54" s="21">
        <f t="shared" si="63"/>
        <v>0.4</v>
      </c>
      <c r="K54" s="21">
        <f t="shared" si="63"/>
        <v>0.7</v>
      </c>
      <c r="L54" s="21">
        <f t="shared" si="63"/>
        <v>0.75</v>
      </c>
      <c r="M54" s="21">
        <f t="shared" si="63"/>
        <v>0.6</v>
      </c>
      <c r="N54" s="21">
        <f t="shared" si="63"/>
        <v>0.55000000000000004</v>
      </c>
      <c r="U54">
        <v>8</v>
      </c>
      <c r="V54" s="15">
        <f t="shared" si="45"/>
        <v>0.89712001077179804</v>
      </c>
      <c r="W54" s="15">
        <f t="shared" si="46"/>
        <v>0.59322620082860344</v>
      </c>
      <c r="X54" s="15">
        <f t="shared" si="47"/>
        <v>0.63595610709179029</v>
      </c>
      <c r="Y54" s="15">
        <f t="shared" si="48"/>
        <v>0.65941733089414278</v>
      </c>
      <c r="Z54" s="15">
        <f t="shared" si="49"/>
        <v>0.55725145290343159</v>
      </c>
      <c r="AA54" s="15">
        <f t="shared" si="50"/>
        <v>0.2787486822465981</v>
      </c>
      <c r="AB54" s="15">
        <f t="shared" si="51"/>
        <v>0.68279149232724334</v>
      </c>
      <c r="AC54" s="15">
        <f t="shared" si="52"/>
        <v>0.55925133271303695</v>
      </c>
      <c r="AD54" s="15">
        <f t="shared" si="53"/>
        <v>0.53635381832264417</v>
      </c>
      <c r="AE54" s="15">
        <f t="shared" si="54"/>
        <v>0.43786590008158133</v>
      </c>
      <c r="AF54" s="15">
        <f t="shared" si="55"/>
        <v>0.92714206392244791</v>
      </c>
      <c r="AG54" s="15">
        <f t="shared" si="56"/>
        <v>0.79939765342640845</v>
      </c>
      <c r="AH54" s="15">
        <f t="shared" si="57"/>
        <v>0.84796512154573622</v>
      </c>
    </row>
    <row r="55" spans="2:34" x14ac:dyDescent="0.25">
      <c r="U55">
        <v>9</v>
      </c>
      <c r="V55" s="15">
        <f t="shared" si="45"/>
        <v>0.93341888111135973</v>
      </c>
      <c r="W55" s="15">
        <f t="shared" si="46"/>
        <v>0.94188411211633105</v>
      </c>
      <c r="X55" s="15">
        <f t="shared" si="47"/>
        <v>0.5759989025049761</v>
      </c>
      <c r="Y55" s="15">
        <f t="shared" si="48"/>
        <v>0.2201376873997769</v>
      </c>
      <c r="Z55" s="15">
        <f t="shared" si="49"/>
        <v>0.75161108719275216</v>
      </c>
      <c r="AA55" s="15">
        <f t="shared" si="50"/>
        <v>0.17325445637750636</v>
      </c>
      <c r="AB55" s="15">
        <f t="shared" si="51"/>
        <v>0.41577273057195596</v>
      </c>
      <c r="AC55" s="15">
        <f t="shared" si="52"/>
        <v>0.12615648133554624</v>
      </c>
      <c r="AD55" s="15">
        <f t="shared" si="53"/>
        <v>1.5625E-2</v>
      </c>
      <c r="AE55" s="15">
        <f t="shared" si="54"/>
        <v>0.19185264913574651</v>
      </c>
      <c r="AF55" s="15">
        <f t="shared" si="55"/>
        <v>0.94465805655224111</v>
      </c>
      <c r="AG55" s="15">
        <f t="shared" si="56"/>
        <v>0.99337080232237773</v>
      </c>
      <c r="AH55" s="15">
        <f t="shared" si="57"/>
        <v>0.93156551682112376</v>
      </c>
    </row>
    <row r="56" spans="2:34" x14ac:dyDescent="0.25">
      <c r="U56">
        <v>10</v>
      </c>
      <c r="V56" s="15">
        <f t="shared" si="45"/>
        <v>0.71366572828945918</v>
      </c>
      <c r="W56" s="15">
        <f t="shared" si="46"/>
        <v>0.72900000000000009</v>
      </c>
      <c r="X56" s="15">
        <f t="shared" si="47"/>
        <v>0.61646849343637089</v>
      </c>
      <c r="Y56" s="15">
        <f t="shared" si="48"/>
        <v>0.59209593784138792</v>
      </c>
      <c r="Z56" s="15">
        <f t="shared" si="49"/>
        <v>0.65941733089414278</v>
      </c>
      <c r="AA56" s="15">
        <f t="shared" si="50"/>
        <v>0.54435912609093773</v>
      </c>
      <c r="AB56" s="15">
        <f t="shared" si="51"/>
        <v>0.72375711422364009</v>
      </c>
      <c r="AC56" s="15">
        <f t="shared" si="52"/>
        <v>0.81946084795043084</v>
      </c>
      <c r="AD56" s="15">
        <f t="shared" si="53"/>
        <v>0.87268005387881176</v>
      </c>
      <c r="AE56" s="15">
        <f t="shared" si="54"/>
        <v>0.76888529200248334</v>
      </c>
      <c r="AF56" s="15">
        <f t="shared" si="55"/>
        <v>0.74836056097648895</v>
      </c>
      <c r="AG56" s="15">
        <f t="shared" si="56"/>
        <v>0.48295667118940711</v>
      </c>
      <c r="AH56" s="15">
        <f t="shared" si="57"/>
        <v>0.65491384380676854</v>
      </c>
    </row>
    <row r="57" spans="2:34" x14ac:dyDescent="0.25">
      <c r="U57">
        <v>11</v>
      </c>
      <c r="V57" s="15">
        <f t="shared" si="45"/>
        <v>0.71366572828945918</v>
      </c>
      <c r="W57" s="15">
        <f t="shared" si="46"/>
        <v>0.79939765342640845</v>
      </c>
      <c r="X57" s="15">
        <f t="shared" si="47"/>
        <v>0.65491384380676854</v>
      </c>
      <c r="Y57" s="15">
        <f t="shared" si="48"/>
        <v>0.97614272238305078</v>
      </c>
      <c r="Z57" s="15">
        <f t="shared" si="49"/>
        <v>0.97255828747220352</v>
      </c>
      <c r="AA57" s="15">
        <f t="shared" si="50"/>
        <v>0.96187839570875944</v>
      </c>
      <c r="AB57" s="15">
        <f t="shared" si="51"/>
        <v>0.62013558230998145</v>
      </c>
      <c r="AC57" s="15">
        <f t="shared" si="52"/>
        <v>0.16717224696644661</v>
      </c>
      <c r="AD57" s="15">
        <f t="shared" si="53"/>
        <v>2.2134481736512668E-2</v>
      </c>
      <c r="AE57" s="15">
        <f t="shared" si="54"/>
        <v>0.33560809919325041</v>
      </c>
      <c r="AF57" s="15">
        <f t="shared" si="55"/>
        <v>0.61412499999999992</v>
      </c>
      <c r="AG57" s="15">
        <f t="shared" si="56"/>
        <v>0.79939765342640845</v>
      </c>
      <c r="AH57" s="15">
        <f t="shared" si="57"/>
        <v>0.67332181284268311</v>
      </c>
    </row>
    <row r="58" spans="2:34" x14ac:dyDescent="0.25">
      <c r="U58">
        <v>12</v>
      </c>
      <c r="V58" s="15">
        <f t="shared" si="45"/>
        <v>0.93341888111135973</v>
      </c>
      <c r="W58" s="15">
        <f t="shared" si="46"/>
        <v>0.53994564412679713</v>
      </c>
      <c r="X58" s="15">
        <f t="shared" si="47"/>
        <v>0.92534966165572152</v>
      </c>
      <c r="Y58" s="15">
        <f t="shared" si="48"/>
        <v>0.16637500000000005</v>
      </c>
      <c r="Z58" s="15">
        <f t="shared" si="49"/>
        <v>0.34603463157393555</v>
      </c>
      <c r="AA58" s="15">
        <f t="shared" si="50"/>
        <v>0.1599348318855548</v>
      </c>
      <c r="AB58" s="15">
        <f t="shared" si="51"/>
        <v>0.12593616604194868</v>
      </c>
      <c r="AC58" s="15">
        <f t="shared" si="52"/>
        <v>0.10034150651294116</v>
      </c>
      <c r="AD58" s="15">
        <f t="shared" si="53"/>
        <v>8.5133667860841311E-2</v>
      </c>
      <c r="AE58" s="15">
        <f t="shared" si="54"/>
        <v>0.4202554404797727</v>
      </c>
      <c r="AF58" s="15">
        <f t="shared" si="55"/>
        <v>0.9874755710660772</v>
      </c>
      <c r="AG58" s="15">
        <f t="shared" si="56"/>
        <v>0.98416096171776923</v>
      </c>
      <c r="AH58" s="15">
        <f t="shared" si="57"/>
        <v>0.99994978126335532</v>
      </c>
    </row>
    <row r="59" spans="2:34" x14ac:dyDescent="0.25">
      <c r="U59">
        <v>13</v>
      </c>
      <c r="V59" s="15">
        <f t="shared" si="45"/>
        <v>0.87884167250621203</v>
      </c>
      <c r="W59" s="15">
        <f t="shared" si="46"/>
        <v>0.45318179268859127</v>
      </c>
      <c r="X59" s="15">
        <f t="shared" si="47"/>
        <v>0.5550725507424521</v>
      </c>
      <c r="Y59" s="15">
        <f t="shared" si="48"/>
        <v>0.59209593784138792</v>
      </c>
      <c r="Z59" s="15">
        <f t="shared" si="49"/>
        <v>0.45067394085455781</v>
      </c>
      <c r="AA59" s="15">
        <f t="shared" si="50"/>
        <v>0.17325445637750636</v>
      </c>
      <c r="AB59" s="15">
        <f t="shared" si="51"/>
        <v>0.5571873582675797</v>
      </c>
      <c r="AC59" s="15">
        <f t="shared" si="52"/>
        <v>0.50072837850715957</v>
      </c>
      <c r="AD59" s="15">
        <f t="shared" si="53"/>
        <v>0.45487813418678202</v>
      </c>
      <c r="AE59" s="15">
        <f t="shared" si="54"/>
        <v>0.40283735735915571</v>
      </c>
      <c r="AF59" s="15">
        <f t="shared" si="55"/>
        <v>0.85815102768488227</v>
      </c>
      <c r="AG59" s="15">
        <f t="shared" si="56"/>
        <v>0.72900000000000009</v>
      </c>
      <c r="AH59" s="15">
        <f t="shared" si="57"/>
        <v>0.99956904481296149</v>
      </c>
    </row>
    <row r="60" spans="2:34" x14ac:dyDescent="0.25">
      <c r="U60">
        <v>14</v>
      </c>
      <c r="V60" s="15">
        <f t="shared" si="45"/>
        <v>0.61412499999999992</v>
      </c>
      <c r="W60" s="15">
        <f t="shared" si="46"/>
        <v>0.59322620082860344</v>
      </c>
      <c r="X60" s="15">
        <f t="shared" si="47"/>
        <v>0.53372762284125774</v>
      </c>
      <c r="Y60" s="15">
        <f t="shared" si="48"/>
        <v>0.98510018975085778</v>
      </c>
      <c r="Z60" s="15">
        <f t="shared" si="49"/>
        <v>0.94950008095138816</v>
      </c>
      <c r="AA60" s="15">
        <f t="shared" si="50"/>
        <v>0.95741754606739748</v>
      </c>
      <c r="AB60" s="15">
        <f t="shared" si="51"/>
        <v>0.47489126438364115</v>
      </c>
      <c r="AC60" s="15">
        <f t="shared" si="52"/>
        <v>0.14569999073111295</v>
      </c>
      <c r="AD60" s="15">
        <f t="shared" si="53"/>
        <v>3.3952871402447515E-2</v>
      </c>
      <c r="AE60" s="15">
        <f t="shared" si="54"/>
        <v>0.27338216875157129</v>
      </c>
      <c r="AF60" s="15">
        <f t="shared" si="55"/>
        <v>0.6760112259989024</v>
      </c>
      <c r="AG60" s="15">
        <f t="shared" si="56"/>
        <v>0.70892160383059222</v>
      </c>
      <c r="AH60" s="15">
        <f t="shared" si="57"/>
        <v>0.61646849343637089</v>
      </c>
    </row>
    <row r="61" spans="2:34" x14ac:dyDescent="0.25">
      <c r="U61">
        <v>15</v>
      </c>
      <c r="V61" s="15">
        <f t="shared" si="45"/>
        <v>0.87884167250621203</v>
      </c>
      <c r="W61" s="15">
        <f t="shared" si="46"/>
        <v>0.45318179268859127</v>
      </c>
      <c r="X61" s="15">
        <f t="shared" si="47"/>
        <v>0.5550725507424521</v>
      </c>
      <c r="Y61" s="15">
        <f t="shared" si="48"/>
        <v>0.59209593784138792</v>
      </c>
      <c r="Z61" s="15">
        <f t="shared" si="49"/>
        <v>0.67560650020542978</v>
      </c>
      <c r="AA61" s="15">
        <f t="shared" si="50"/>
        <v>0.5797445595202273</v>
      </c>
      <c r="AB61" s="15">
        <f t="shared" si="51"/>
        <v>0.70338771316396054</v>
      </c>
      <c r="AC61" s="15">
        <f t="shared" si="52"/>
        <v>0.71403344865630569</v>
      </c>
      <c r="AD61" s="15">
        <f t="shared" si="53"/>
        <v>0.72375711422364009</v>
      </c>
      <c r="AE61" s="15">
        <f t="shared" si="54"/>
        <v>0.40283735735915571</v>
      </c>
      <c r="AF61" s="15">
        <f t="shared" si="55"/>
        <v>0.85815102768488227</v>
      </c>
      <c r="AG61" s="15">
        <f t="shared" si="56"/>
        <v>0.72900000000000009</v>
      </c>
      <c r="AH61" s="15">
        <f t="shared" si="57"/>
        <v>0.67332181284268311</v>
      </c>
    </row>
    <row r="62" spans="2:34" x14ac:dyDescent="0.25">
      <c r="U62">
        <v>16</v>
      </c>
      <c r="V62" s="15">
        <f t="shared" si="45"/>
        <v>0.99842775362492342</v>
      </c>
      <c r="W62" s="15">
        <f t="shared" si="46"/>
        <v>0.99928176479752984</v>
      </c>
      <c r="X62" s="15">
        <f t="shared" si="47"/>
        <v>0.99538799191620486</v>
      </c>
      <c r="Y62" s="15">
        <f t="shared" si="48"/>
        <v>0.85231645531428935</v>
      </c>
      <c r="Z62" s="15">
        <f t="shared" si="49"/>
        <v>0.80546114271730485</v>
      </c>
      <c r="AA62" s="15">
        <f t="shared" si="50"/>
        <v>0.17325445637750636</v>
      </c>
      <c r="AB62" s="15">
        <f t="shared" si="51"/>
        <v>3.061908210250508E-2</v>
      </c>
      <c r="AC62" s="15">
        <f t="shared" si="52"/>
        <v>8.5359320484008405E-2</v>
      </c>
      <c r="AD62" s="15">
        <f t="shared" si="53"/>
        <v>2.2134481736512668E-2</v>
      </c>
      <c r="AE62" s="15">
        <f t="shared" si="54"/>
        <v>4.7387803506837578E-2</v>
      </c>
      <c r="AF62" s="15">
        <f t="shared" si="55"/>
        <v>0.4730496405266118</v>
      </c>
      <c r="AG62" s="15">
        <f t="shared" si="56"/>
        <v>0.64255989018283544</v>
      </c>
      <c r="AH62" s="15">
        <f t="shared" si="57"/>
        <v>0.59647402391084303</v>
      </c>
    </row>
    <row r="63" spans="2:34" x14ac:dyDescent="0.25">
      <c r="U63">
        <v>17</v>
      </c>
      <c r="V63" s="15">
        <f t="shared" si="45"/>
        <v>0.52233969356770971</v>
      </c>
      <c r="W63" s="15">
        <f t="shared" si="46"/>
        <v>0.48295667118940711</v>
      </c>
      <c r="X63" s="15">
        <f t="shared" si="47"/>
        <v>0.44492742667356788</v>
      </c>
      <c r="Y63" s="15">
        <f t="shared" si="48"/>
        <v>0.97255828747220352</v>
      </c>
      <c r="Z63" s="15">
        <f t="shared" si="49"/>
        <v>0.93763335658518865</v>
      </c>
      <c r="AA63" s="15">
        <f t="shared" si="50"/>
        <v>0.97333057640722043</v>
      </c>
      <c r="AB63" s="15">
        <f t="shared" si="51"/>
        <v>0.43516124177718973</v>
      </c>
      <c r="AC63" s="15">
        <f t="shared" si="52"/>
        <v>0.10849090737299572</v>
      </c>
      <c r="AD63" s="15">
        <f t="shared" si="53"/>
        <v>2.7547915581531246E-2</v>
      </c>
      <c r="AE63" s="15">
        <f t="shared" si="54"/>
        <v>0.21731935304202876</v>
      </c>
      <c r="AF63" s="15">
        <f t="shared" si="55"/>
        <v>0.49794308248450037</v>
      </c>
      <c r="AG63" s="15">
        <f t="shared" si="56"/>
        <v>0.59322620082860344</v>
      </c>
      <c r="AH63" s="15">
        <f t="shared" si="57"/>
        <v>0.51200000000000012</v>
      </c>
    </row>
    <row r="64" spans="2:34" x14ac:dyDescent="0.25">
      <c r="U64">
        <v>18</v>
      </c>
      <c r="V64" s="15">
        <f t="shared" si="45"/>
        <v>0.4477097823997096</v>
      </c>
      <c r="W64" s="15">
        <f t="shared" si="46"/>
        <v>0.39137021278382478</v>
      </c>
      <c r="X64" s="15">
        <f t="shared" si="47"/>
        <v>0.51200000000000012</v>
      </c>
      <c r="Y64" s="15">
        <f t="shared" si="48"/>
        <v>0.95484194467770211</v>
      </c>
      <c r="Z64" s="15">
        <f t="shared" si="49"/>
        <v>0.94950008095138816</v>
      </c>
      <c r="AA64" s="15">
        <f t="shared" si="50"/>
        <v>0.95741754606739748</v>
      </c>
      <c r="AB64" s="15">
        <f t="shared" si="51"/>
        <v>0.3598642836363013</v>
      </c>
      <c r="AC64" s="15">
        <f t="shared" si="52"/>
        <v>9.2634607280875692E-2</v>
      </c>
      <c r="AD64" s="15">
        <f t="shared" si="53"/>
        <v>2.4724545897353067E-2</v>
      </c>
      <c r="AE64" s="15">
        <f t="shared" si="54"/>
        <v>0.19185264913574651</v>
      </c>
      <c r="AF64" s="15">
        <f t="shared" si="55"/>
        <v>0.4730496405266118</v>
      </c>
      <c r="AG64" s="15">
        <f t="shared" si="56"/>
        <v>0.48295667118940711</v>
      </c>
      <c r="AH64" s="15">
        <f t="shared" si="57"/>
        <v>0.5550725507424521</v>
      </c>
    </row>
    <row r="65" spans="21:34" x14ac:dyDescent="0.25">
      <c r="U65">
        <v>19</v>
      </c>
      <c r="V65" s="15">
        <f t="shared" si="45"/>
        <v>0.5461941089838338</v>
      </c>
      <c r="W65" s="15">
        <f t="shared" si="46"/>
        <v>0.56706730041965026</v>
      </c>
      <c r="X65" s="15">
        <f t="shared" si="47"/>
        <v>0.53372762284125774</v>
      </c>
      <c r="Y65" s="15">
        <f t="shared" si="48"/>
        <v>0.55725145290343159</v>
      </c>
      <c r="Z65" s="15">
        <f t="shared" si="49"/>
        <v>0.59209593784138792</v>
      </c>
      <c r="AA65" s="15">
        <f t="shared" si="50"/>
        <v>0.49033898317522961</v>
      </c>
      <c r="AB65" s="15">
        <f t="shared" si="51"/>
        <v>0.68279149232724334</v>
      </c>
      <c r="AC65" s="15">
        <f t="shared" si="52"/>
        <v>0.75071252839995961</v>
      </c>
      <c r="AD65" s="15">
        <f t="shared" si="53"/>
        <v>0.80197589465070762</v>
      </c>
      <c r="AE65" s="15">
        <f t="shared" si="54"/>
        <v>0.68783973726236636</v>
      </c>
      <c r="AF65" s="15">
        <f t="shared" si="55"/>
        <v>0.59211980846618784</v>
      </c>
      <c r="AG65" s="15">
        <f t="shared" si="56"/>
        <v>0.35948178838098721</v>
      </c>
      <c r="AH65" s="15">
        <f t="shared" si="57"/>
        <v>0.53372762284125774</v>
      </c>
    </row>
    <row r="66" spans="21:34" x14ac:dyDescent="0.25">
      <c r="U66">
        <v>20</v>
      </c>
      <c r="V66" s="15">
        <f t="shared" si="45"/>
        <v>0.86880832922970241</v>
      </c>
      <c r="W66" s="15">
        <f t="shared" si="46"/>
        <v>0.87777731607825649</v>
      </c>
      <c r="X66" s="15">
        <f t="shared" si="47"/>
        <v>0.83669763345676607</v>
      </c>
      <c r="Y66" s="15">
        <f t="shared" si="48"/>
        <v>0.2201376873997769</v>
      </c>
      <c r="Z66" s="15">
        <f t="shared" si="49"/>
        <v>0.29641583075233169</v>
      </c>
      <c r="AA66" s="15">
        <f t="shared" si="50"/>
        <v>0.1599348318855548</v>
      </c>
      <c r="AB66" s="15">
        <f t="shared" si="51"/>
        <v>0.12593616604194868</v>
      </c>
      <c r="AC66" s="15">
        <f t="shared" si="52"/>
        <v>0.38850453213727887</v>
      </c>
      <c r="AD66" s="15">
        <f t="shared" si="53"/>
        <v>0.15625</v>
      </c>
      <c r="AE66" s="15">
        <f t="shared" si="54"/>
        <v>0.47355157305796636</v>
      </c>
      <c r="AF66" s="15">
        <f t="shared" si="55"/>
        <v>0.98224618263451657</v>
      </c>
      <c r="AG66" s="15">
        <f t="shared" si="56"/>
        <v>0.99245037541558645</v>
      </c>
      <c r="AH66" s="15">
        <f t="shared" si="57"/>
        <v>0.99994978126335532</v>
      </c>
    </row>
    <row r="69" spans="21:34" x14ac:dyDescent="0.25">
      <c r="U69">
        <v>1</v>
      </c>
      <c r="V69" s="15">
        <f>1- _xlfn.BETA.DIST($B$54, 4*B30, 4*(1-B30),TRUE, 0, 1)</f>
        <v>0.12699623851042907</v>
      </c>
      <c r="W69" s="15">
        <f>1- _xlfn.BETA.DIST($C$54, 4*C30, 4*(1-C30),TRUE, 0, 1)</f>
        <v>0.66570449777938645</v>
      </c>
      <c r="X69" s="15">
        <f>1- _xlfn.BETA.DIST($D$54, 4*D30, 4*(1-D30),TRUE, 0, 1)</f>
        <v>0.5759989025049761</v>
      </c>
      <c r="Y69" s="15">
        <f>1- _xlfn.BETA.DIST($E$54, 4*E30, 4*(1-E30),TRUE, 0, 1)</f>
        <v>0.61412499999999992</v>
      </c>
      <c r="Z69" s="15">
        <f>1- _xlfn.BETA.DIST($F$54, 4*F30, 4*(1-F30),TRUE, 0, 1)</f>
        <v>0.99748236325452133</v>
      </c>
      <c r="AA69" s="15">
        <f>1- _xlfn.BETA.DIST($G$54, 4*G30, 4*(1-G30),TRUE, 0, 1)</f>
        <v>0.51200000000000012</v>
      </c>
      <c r="AB69" s="15">
        <f>1- _xlfn.BETA.DIST($H$54, 4*H30, 4*(1-H30),TRUE, 0, 1)</f>
        <v>0.85762038069096769</v>
      </c>
      <c r="AC69" s="15">
        <f>1- _xlfn.BETA.DIST($I$54, 4*I30, 4*(1-I30),TRUE, 0, 1)</f>
        <v>0.80939664863200678</v>
      </c>
      <c r="AD69" s="15">
        <f>1- _xlfn.BETA.DIST($J$54, 4*J30, 4*(1-J30),TRUE, 0, 1)</f>
        <v>0.21599999999999997</v>
      </c>
      <c r="AE69" s="15">
        <f>1- _xlfn.BETA.DIST($K$54, 4*K30, 4*(1-K30),TRUE, 0, 1)</f>
        <v>0.10034150651294116</v>
      </c>
      <c r="AF69" s="15">
        <f>1- _xlfn.BETA.DIST($L$54, 4*L30, 4*(1-L30),TRUE, 0, 1)</f>
        <v>0.26019789842616192</v>
      </c>
      <c r="AG69" s="15">
        <f>1- _xlfn.BETA.DIST($M$54, 4*M30, 4*(1-M30),TRUE, 0, 1)</f>
        <v>0.54594966812886769</v>
      </c>
      <c r="AH69" s="15">
        <f>1- _xlfn.BETA.DIST($N$54, 4*N30, 4*(1-N30),TRUE, 0, 1)</f>
        <v>0.7351734788833546</v>
      </c>
    </row>
    <row r="70" spans="21:34" x14ac:dyDescent="0.25">
      <c r="U70">
        <v>2</v>
      </c>
      <c r="V70" s="15">
        <f t="shared" ref="V70:V88" si="64">1- _xlfn.BETA.DIST($B$54, 4*B31, 4*(1-B31),TRUE, 0, 1)</f>
        <v>0.89028138329656747</v>
      </c>
      <c r="W70" s="15">
        <f t="shared" ref="W70:W88" si="65">1- _xlfn.BETA.DIST($C$54, 4*C31, 4*(1-C31),TRUE, 0, 1)</f>
        <v>0.9993943487933552</v>
      </c>
      <c r="X70" s="15">
        <f t="shared" ref="X70:X88" si="66">1- _xlfn.BETA.DIST($D$54, 4*D31, 4*(1-D31),TRUE, 0, 1)</f>
        <v>0.99897078483197599</v>
      </c>
      <c r="Y70" s="15">
        <f t="shared" ref="Y70:Y88" si="67">1- _xlfn.BETA.DIST($E$54, 4*E31, 4*(1-E31),TRUE, 0, 1)</f>
        <v>0.9923657623776686</v>
      </c>
      <c r="Z70" s="15">
        <f t="shared" ref="Z70:Z88" si="68">1- _xlfn.BETA.DIST($F$54, 4*F31, 4*(1-F31),TRUE, 0, 1)</f>
        <v>0.99026437289684266</v>
      </c>
      <c r="AA70" s="15">
        <f t="shared" ref="AA70:AA88" si="69">1- _xlfn.BETA.DIST($G$54, 4*G31, 4*(1-G31),TRUE, 0, 1)</f>
        <v>0.61646849343637089</v>
      </c>
      <c r="AB70" s="15">
        <f t="shared" ref="AB70:AB88" si="70">1- _xlfn.BETA.DIST($H$54, 4*H31, 4*(1-H31),TRUE, 0, 1)</f>
        <v>0.71825000000000006</v>
      </c>
      <c r="AC70" s="15">
        <f t="shared" ref="AC70:AC88" si="71">1- _xlfn.BETA.DIST($I$54, 4*I31, 4*(1-I31),TRUE, 0, 1)</f>
        <v>0.71210398391559382</v>
      </c>
      <c r="AD70" s="15">
        <f t="shared" ref="AD70:AD88" si="72">1- _xlfn.BETA.DIST($J$54, 4*J31, 4*(1-J31),TRUE, 0, 1)</f>
        <v>0.61436151561330754</v>
      </c>
      <c r="AE70" s="15">
        <f t="shared" ref="AE70:AE88" si="73">1- _xlfn.BETA.DIST($K$54, 4*K31, 4*(1-K31),TRUE, 0, 1)</f>
        <v>0.12615648133554624</v>
      </c>
      <c r="AF70" s="15">
        <f t="shared" ref="AF70:AF88" si="74">1- _xlfn.BETA.DIST($L$54, 4*L31, 4*(1-L31),TRUE, 0, 1)</f>
        <v>1.073282072462256E-2</v>
      </c>
      <c r="AG70" s="15">
        <f t="shared" ref="AG70:AG88" si="75">1- _xlfn.BETA.DIST($M$54, 4*M31, 4*(1-M31),TRUE, 0, 1)</f>
        <v>2.050274586363332E-2</v>
      </c>
      <c r="AH70" s="15">
        <f t="shared" ref="AH70:AH88" si="76">1- _xlfn.BETA.DIST($N$54, 4*N31, 4*(1-N31),TRUE, 0, 1)</f>
        <v>0.10814951096157221</v>
      </c>
    </row>
    <row r="71" spans="21:34" x14ac:dyDescent="0.25">
      <c r="U71">
        <v>3</v>
      </c>
      <c r="V71" s="15">
        <f t="shared" si="64"/>
        <v>0.85775010302153909</v>
      </c>
      <c r="W71" s="15">
        <f t="shared" si="65"/>
        <v>0.99994667029117157</v>
      </c>
      <c r="X71" s="15">
        <f t="shared" si="66"/>
        <v>0.99897078483197599</v>
      </c>
      <c r="Y71" s="15">
        <f t="shared" si="67"/>
        <v>0.98013531189179592</v>
      </c>
      <c r="Z71" s="15">
        <f t="shared" si="68"/>
        <v>0.99419046090446028</v>
      </c>
      <c r="AA71" s="15">
        <f t="shared" si="69"/>
        <v>0.5759989025049761</v>
      </c>
      <c r="AB71" s="15">
        <f t="shared" si="70"/>
        <v>0.45722134976927009</v>
      </c>
      <c r="AC71" s="15">
        <f t="shared" si="71"/>
        <v>0.49927162149284054</v>
      </c>
      <c r="AD71" s="15">
        <f t="shared" si="72"/>
        <v>0.66439190080674959</v>
      </c>
      <c r="AE71" s="15">
        <f t="shared" si="73"/>
        <v>6.0332250040754154E-2</v>
      </c>
      <c r="AF71" s="15">
        <f t="shared" si="74"/>
        <v>1.073282072462256E-2</v>
      </c>
      <c r="AG71" s="15">
        <f t="shared" si="75"/>
        <v>8.4154607402319836E-2</v>
      </c>
      <c r="AH71" s="15">
        <f t="shared" si="76"/>
        <v>0.1702071606733162</v>
      </c>
    </row>
    <row r="72" spans="21:34" x14ac:dyDescent="0.25">
      <c r="U72">
        <v>4</v>
      </c>
      <c r="V72" s="15">
        <f t="shared" si="64"/>
        <v>3.5596210560975949E-2</v>
      </c>
      <c r="W72" s="15">
        <f t="shared" si="65"/>
        <v>0.91471035819852253</v>
      </c>
      <c r="X72" s="15">
        <f t="shared" si="66"/>
        <v>0.53372762284125774</v>
      </c>
      <c r="Y72" s="15">
        <f t="shared" si="67"/>
        <v>0.61412499999999992</v>
      </c>
      <c r="Z72" s="15">
        <f t="shared" si="68"/>
        <v>0.98416096171776923</v>
      </c>
      <c r="AA72" s="15">
        <f t="shared" si="69"/>
        <v>0.51200000000000012</v>
      </c>
      <c r="AB72" s="15">
        <f t="shared" si="70"/>
        <v>0.71825000000000006</v>
      </c>
      <c r="AC72" s="15">
        <f t="shared" si="71"/>
        <v>0.79694345268869415</v>
      </c>
      <c r="AD72" s="15">
        <f t="shared" si="72"/>
        <v>0.52644842694203375</v>
      </c>
      <c r="AE72" s="15">
        <f t="shared" si="73"/>
        <v>0.46238642649745842</v>
      </c>
      <c r="AF72" s="15">
        <f t="shared" si="74"/>
        <v>5.5097595948598088E-2</v>
      </c>
      <c r="AG72" s="15">
        <f t="shared" si="75"/>
        <v>0.17978942292318834</v>
      </c>
      <c r="AH72" s="15">
        <f t="shared" si="76"/>
        <v>0.80762927666405837</v>
      </c>
    </row>
    <row r="73" spans="21:34" x14ac:dyDescent="0.25">
      <c r="U73">
        <v>5</v>
      </c>
      <c r="V73" s="15">
        <f t="shared" si="64"/>
        <v>0.11734343798394065</v>
      </c>
      <c r="W73" s="15">
        <f t="shared" si="65"/>
        <v>0.98593819974690511</v>
      </c>
      <c r="X73" s="15">
        <f t="shared" si="66"/>
        <v>0.90404539679260454</v>
      </c>
      <c r="Y73" s="15">
        <f t="shared" si="67"/>
        <v>0.52233969356770971</v>
      </c>
      <c r="Z73" s="15">
        <f t="shared" si="68"/>
        <v>0.86676651104293667</v>
      </c>
      <c r="AA73" s="15">
        <f t="shared" si="69"/>
        <v>0.13254217808361834</v>
      </c>
      <c r="AB73" s="15">
        <f t="shared" si="70"/>
        <v>0.49457529360375618</v>
      </c>
      <c r="AC73" s="15">
        <f t="shared" si="71"/>
        <v>0.89965849348705884</v>
      </c>
      <c r="AD73" s="15">
        <f t="shared" si="72"/>
        <v>0.29530679640448909</v>
      </c>
      <c r="AE73" s="15">
        <f t="shared" si="73"/>
        <v>8.5359320484008405E-2</v>
      </c>
      <c r="AF73" s="15">
        <f t="shared" si="74"/>
        <v>0.2172236877973952</v>
      </c>
      <c r="AG73" s="15">
        <f t="shared" si="75"/>
        <v>0.63579612982005473</v>
      </c>
      <c r="AH73" s="15">
        <f t="shared" si="76"/>
        <v>0.9960868796224831</v>
      </c>
    </row>
    <row r="74" spans="21:34" x14ac:dyDescent="0.25">
      <c r="U74">
        <v>6</v>
      </c>
      <c r="V74" s="15">
        <f t="shared" si="64"/>
        <v>0.87993296284321099</v>
      </c>
      <c r="W74" s="15">
        <f t="shared" si="65"/>
        <v>0.999</v>
      </c>
      <c r="X74" s="15">
        <f t="shared" si="66"/>
        <v>0.99601718069527778</v>
      </c>
      <c r="Y74" s="15">
        <f t="shared" si="67"/>
        <v>0.9874755710660772</v>
      </c>
      <c r="Z74" s="15">
        <f t="shared" si="68"/>
        <v>0.99141868544648393</v>
      </c>
      <c r="AA74" s="15">
        <f t="shared" si="69"/>
        <v>0.51200000000000012</v>
      </c>
      <c r="AB74" s="15">
        <f t="shared" si="70"/>
        <v>0.36403959237476258</v>
      </c>
      <c r="AC74" s="15">
        <f t="shared" si="71"/>
        <v>0.51853311098687405</v>
      </c>
      <c r="AD74" s="15">
        <f t="shared" si="72"/>
        <v>0.17325445637750636</v>
      </c>
      <c r="AE74" s="15">
        <f t="shared" si="73"/>
        <v>1.3041118810229957E-2</v>
      </c>
      <c r="AF74" s="15">
        <f t="shared" si="74"/>
        <v>1.073282072462256E-2</v>
      </c>
      <c r="AG74" s="15">
        <f t="shared" si="75"/>
        <v>3.0179018982952943E-2</v>
      </c>
      <c r="AH74" s="15">
        <f t="shared" si="76"/>
        <v>6.2366643414811351E-2</v>
      </c>
    </row>
    <row r="75" spans="21:34" x14ac:dyDescent="0.25">
      <c r="U75">
        <v>7</v>
      </c>
      <c r="V75" s="15">
        <f t="shared" si="64"/>
        <v>0.42524999999999991</v>
      </c>
      <c r="W75" s="15">
        <f t="shared" si="65"/>
        <v>0.19408896879558368</v>
      </c>
      <c r="X75" s="15">
        <f t="shared" si="66"/>
        <v>0.92534966165572152</v>
      </c>
      <c r="Y75" s="15">
        <f t="shared" si="67"/>
        <v>0.61412499999999992</v>
      </c>
      <c r="Z75" s="15">
        <f t="shared" si="68"/>
        <v>0.90647572104301832</v>
      </c>
      <c r="AA75" s="15">
        <f t="shared" si="69"/>
        <v>0.42209089773426056</v>
      </c>
      <c r="AB75" s="15">
        <f t="shared" si="70"/>
        <v>0.67116034856206175</v>
      </c>
      <c r="AC75" s="15">
        <f t="shared" si="71"/>
        <v>0.64657845677801484</v>
      </c>
      <c r="AD75" s="15">
        <f t="shared" si="72"/>
        <v>0.4722014408880888</v>
      </c>
      <c r="AE75" s="15">
        <f t="shared" si="73"/>
        <v>0.31983392032512392</v>
      </c>
      <c r="AF75" s="15">
        <f t="shared" si="74"/>
        <v>0.37809792548363996</v>
      </c>
      <c r="AG75" s="15">
        <f t="shared" si="75"/>
        <v>0.6180541545149616</v>
      </c>
      <c r="AH75" s="15">
        <f t="shared" si="76"/>
        <v>0.95520410988028048</v>
      </c>
    </row>
    <row r="76" spans="21:34" x14ac:dyDescent="0.25">
      <c r="U76">
        <v>8</v>
      </c>
      <c r="V76" s="15">
        <f t="shared" si="64"/>
        <v>0.32439349979457011</v>
      </c>
      <c r="W76" s="15">
        <f t="shared" si="65"/>
        <v>0.59322620082860344</v>
      </c>
      <c r="X76" s="15">
        <f t="shared" si="66"/>
        <v>0.63595610709179029</v>
      </c>
      <c r="Y76" s="15">
        <f t="shared" si="67"/>
        <v>0.96249983454054244</v>
      </c>
      <c r="Z76" s="15">
        <f t="shared" si="68"/>
        <v>0.96877452918092732</v>
      </c>
      <c r="AA76" s="15">
        <f t="shared" si="69"/>
        <v>0.59647402391084303</v>
      </c>
      <c r="AB76" s="15">
        <f t="shared" si="70"/>
        <v>0.97540830180903693</v>
      </c>
      <c r="AC76" s="15">
        <f t="shared" si="71"/>
        <v>0.95453168084278839</v>
      </c>
      <c r="AD76" s="15">
        <f t="shared" si="72"/>
        <v>0.92297524178336865</v>
      </c>
      <c r="AE76" s="15">
        <f t="shared" si="73"/>
        <v>0.2878960160844064</v>
      </c>
      <c r="AF76" s="15">
        <f t="shared" si="74"/>
        <v>0.13553367450700304</v>
      </c>
      <c r="AG76" s="15">
        <f t="shared" si="75"/>
        <v>9.1708697113507376E-2</v>
      </c>
      <c r="AH76" s="15">
        <f t="shared" si="76"/>
        <v>0.34058266910585711</v>
      </c>
    </row>
    <row r="77" spans="21:34" x14ac:dyDescent="0.25">
      <c r="U77">
        <v>9</v>
      </c>
      <c r="V77" s="15">
        <f t="shared" si="64"/>
        <v>0.40790406215861197</v>
      </c>
      <c r="W77" s="15">
        <f t="shared" si="65"/>
        <v>0.94188411211633105</v>
      </c>
      <c r="X77" s="15">
        <f t="shared" si="66"/>
        <v>0.5759989025049761</v>
      </c>
      <c r="Y77" s="15">
        <f t="shared" si="67"/>
        <v>0.69520616387042822</v>
      </c>
      <c r="Z77" s="15">
        <f t="shared" si="68"/>
        <v>0.99245037541558645</v>
      </c>
      <c r="AA77" s="15">
        <f t="shared" si="69"/>
        <v>0.44492742667356788</v>
      </c>
      <c r="AB77" s="15">
        <f t="shared" si="70"/>
        <v>0.91021665075678859</v>
      </c>
      <c r="AC77" s="15">
        <f t="shared" si="71"/>
        <v>0.66356956734775063</v>
      </c>
      <c r="AD77" s="15">
        <f t="shared" si="72"/>
        <v>0.21599999999999997</v>
      </c>
      <c r="AE77" s="15">
        <f t="shared" si="73"/>
        <v>0.10034150651294116</v>
      </c>
      <c r="AF77" s="15">
        <f t="shared" si="74"/>
        <v>0.16738485662616143</v>
      </c>
      <c r="AG77" s="15">
        <f t="shared" si="75"/>
        <v>0.56408266733798595</v>
      </c>
      <c r="AH77" s="15">
        <f t="shared" si="76"/>
        <v>0.51369546067661931</v>
      </c>
    </row>
    <row r="78" spans="21:34" x14ac:dyDescent="0.25">
      <c r="U78">
        <v>10</v>
      </c>
      <c r="V78" s="15">
        <f t="shared" si="64"/>
        <v>0.13710953805667137</v>
      </c>
      <c r="W78" s="15">
        <f t="shared" si="65"/>
        <v>0.72900000000000009</v>
      </c>
      <c r="X78" s="15">
        <f t="shared" si="66"/>
        <v>0.61646849343637089</v>
      </c>
      <c r="Y78" s="15">
        <f t="shared" si="67"/>
        <v>0.94465805655224111</v>
      </c>
      <c r="Z78" s="15">
        <f t="shared" si="68"/>
        <v>0.98416096171776923</v>
      </c>
      <c r="AA78" s="15">
        <f t="shared" si="69"/>
        <v>0.83669763345676607</v>
      </c>
      <c r="AB78" s="15">
        <f t="shared" si="70"/>
        <v>0.98082671213214345</v>
      </c>
      <c r="AC78" s="15">
        <f t="shared" si="71"/>
        <v>0.99142531371621312</v>
      </c>
      <c r="AD78" s="15">
        <f t="shared" si="72"/>
        <v>0.99060436484120151</v>
      </c>
      <c r="AE78" s="15">
        <f t="shared" si="73"/>
        <v>0.63761204682014938</v>
      </c>
      <c r="AF78" s="15">
        <f t="shared" si="74"/>
        <v>3.3952871402447515E-2</v>
      </c>
      <c r="AG78" s="15">
        <f t="shared" si="75"/>
        <v>2.050274586363332E-2</v>
      </c>
      <c r="AH78" s="15">
        <f t="shared" si="76"/>
        <v>0.15871700400895361</v>
      </c>
    </row>
    <row r="79" spans="21:34" x14ac:dyDescent="0.25">
      <c r="U79">
        <v>11</v>
      </c>
      <c r="V79" s="15">
        <f t="shared" si="64"/>
        <v>0.13710953805667137</v>
      </c>
      <c r="W79" s="15">
        <f t="shared" si="65"/>
        <v>0.79939765342640845</v>
      </c>
      <c r="X79" s="15">
        <f t="shared" si="66"/>
        <v>0.65491384380676854</v>
      </c>
      <c r="Y79" s="15">
        <f t="shared" si="67"/>
        <v>0.99955190518378711</v>
      </c>
      <c r="Z79" s="15">
        <f t="shared" si="68"/>
        <v>0.99986727959581279</v>
      </c>
      <c r="AA79" s="15">
        <f t="shared" si="69"/>
        <v>0.99601718069527778</v>
      </c>
      <c r="AB79" s="15">
        <f t="shared" si="70"/>
        <v>0.96532079232519619</v>
      </c>
      <c r="AC79" s="15">
        <f t="shared" si="71"/>
        <v>0.72741461570742139</v>
      </c>
      <c r="AD79" s="15">
        <f t="shared" si="72"/>
        <v>0.26251333672479871</v>
      </c>
      <c r="AE79" s="15">
        <f t="shared" si="73"/>
        <v>0.20305654731130596</v>
      </c>
      <c r="AF79" s="15">
        <f t="shared" si="74"/>
        <v>1.5625E-2</v>
      </c>
      <c r="AG79" s="15">
        <f t="shared" si="75"/>
        <v>9.1708697113507376E-2</v>
      </c>
      <c r="AH79" s="15">
        <f t="shared" si="76"/>
        <v>0.1702071606733162</v>
      </c>
    </row>
    <row r="80" spans="21:34" x14ac:dyDescent="0.25">
      <c r="U80">
        <v>12</v>
      </c>
      <c r="V80" s="15">
        <f t="shared" si="64"/>
        <v>0.40790406215861197</v>
      </c>
      <c r="W80" s="15">
        <f t="shared" si="65"/>
        <v>0.53994564412679713</v>
      </c>
      <c r="X80" s="15">
        <f t="shared" si="66"/>
        <v>0.92534966165572152</v>
      </c>
      <c r="Y80" s="15">
        <f t="shared" si="67"/>
        <v>0.61412499999999992</v>
      </c>
      <c r="Z80" s="15">
        <f t="shared" si="68"/>
        <v>0.89759798125942614</v>
      </c>
      <c r="AA80" s="15">
        <f t="shared" si="69"/>
        <v>0.42209089773426056</v>
      </c>
      <c r="AB80" s="15">
        <f t="shared" si="70"/>
        <v>0.67116034856206175</v>
      </c>
      <c r="AC80" s="15">
        <f t="shared" si="71"/>
        <v>0.61149546786272124</v>
      </c>
      <c r="AD80" s="15">
        <f t="shared" si="72"/>
        <v>0.50843160933334819</v>
      </c>
      <c r="AE80" s="15">
        <f t="shared" si="73"/>
        <v>0.27258538429257873</v>
      </c>
      <c r="AF80" s="15">
        <f t="shared" si="74"/>
        <v>0.37809792548363996</v>
      </c>
      <c r="AG80" s="15">
        <f t="shared" si="75"/>
        <v>0.43786590008158133</v>
      </c>
      <c r="AH80" s="15">
        <f t="shared" si="76"/>
        <v>0.9960868796224831</v>
      </c>
    </row>
    <row r="81" spans="21:34" x14ac:dyDescent="0.25">
      <c r="U81">
        <v>13</v>
      </c>
      <c r="V81" s="15">
        <f t="shared" si="64"/>
        <v>0.2929445721531686</v>
      </c>
      <c r="W81" s="15">
        <f t="shared" si="65"/>
        <v>0.45318179268859127</v>
      </c>
      <c r="X81" s="15">
        <f t="shared" si="66"/>
        <v>0.5550725507424521</v>
      </c>
      <c r="Y81" s="15">
        <f t="shared" si="67"/>
        <v>0.94465805655224111</v>
      </c>
      <c r="Z81" s="15">
        <f t="shared" si="68"/>
        <v>0.94188411211633105</v>
      </c>
      <c r="AA81" s="15">
        <f t="shared" si="69"/>
        <v>0.44492742667356788</v>
      </c>
      <c r="AB81" s="15">
        <f t="shared" si="70"/>
        <v>0.95254380868454025</v>
      </c>
      <c r="AC81" s="15">
        <f t="shared" si="71"/>
        <v>0.93966774995924585</v>
      </c>
      <c r="AD81" s="15">
        <f t="shared" si="72"/>
        <v>0.89187821473885875</v>
      </c>
      <c r="AE81" s="15">
        <f t="shared" si="73"/>
        <v>0.2577308844737588</v>
      </c>
      <c r="AF81" s="15">
        <f t="shared" si="74"/>
        <v>7.1928036477105106E-2</v>
      </c>
      <c r="AG81" s="15">
        <f t="shared" si="75"/>
        <v>6.4000000000000057E-2</v>
      </c>
      <c r="AH81" s="15">
        <f t="shared" si="76"/>
        <v>0.97635260307454252</v>
      </c>
    </row>
    <row r="82" spans="21:34" x14ac:dyDescent="0.25">
      <c r="U82">
        <v>14</v>
      </c>
      <c r="V82" s="15">
        <f t="shared" si="64"/>
        <v>9.1124999999999901E-2</v>
      </c>
      <c r="W82" s="15">
        <f t="shared" si="65"/>
        <v>0.59322620082860344</v>
      </c>
      <c r="X82" s="15">
        <f t="shared" si="66"/>
        <v>0.53372762284125774</v>
      </c>
      <c r="Y82" s="15">
        <f t="shared" si="67"/>
        <v>0.99976432858193742</v>
      </c>
      <c r="Z82" s="15">
        <f t="shared" si="68"/>
        <v>0.99964494957111727</v>
      </c>
      <c r="AA82" s="15">
        <f t="shared" si="69"/>
        <v>0.99538799191620486</v>
      </c>
      <c r="AB82" s="15">
        <f t="shared" si="70"/>
        <v>0.93068101447869844</v>
      </c>
      <c r="AC82" s="15">
        <f t="shared" si="71"/>
        <v>0.69634967191897967</v>
      </c>
      <c r="AD82" s="15">
        <f t="shared" si="72"/>
        <v>0.32928063039299149</v>
      </c>
      <c r="AE82" s="15">
        <f t="shared" si="73"/>
        <v>0.15619262616612339</v>
      </c>
      <c r="AF82" s="15">
        <f t="shared" si="74"/>
        <v>2.2134481736512668E-2</v>
      </c>
      <c r="AG82" s="15">
        <f t="shared" si="75"/>
        <v>5.8084145629166417E-2</v>
      </c>
      <c r="AH82" s="15">
        <f t="shared" si="76"/>
        <v>0.13710953805667137</v>
      </c>
    </row>
    <row r="83" spans="21:34" x14ac:dyDescent="0.25">
      <c r="U83">
        <v>15</v>
      </c>
      <c r="V83" s="15">
        <f t="shared" si="64"/>
        <v>0.2929445721531686</v>
      </c>
      <c r="W83" s="15">
        <f t="shared" si="65"/>
        <v>0.45318179268859127</v>
      </c>
      <c r="X83" s="15">
        <f t="shared" si="66"/>
        <v>0.5550725507424521</v>
      </c>
      <c r="Y83" s="15">
        <f t="shared" si="67"/>
        <v>0.94465805655224111</v>
      </c>
      <c r="Z83" s="15">
        <f t="shared" si="68"/>
        <v>0.98593819974690511</v>
      </c>
      <c r="AA83" s="15">
        <f t="shared" si="69"/>
        <v>0.8586619869945229</v>
      </c>
      <c r="AB83" s="15">
        <f t="shared" si="70"/>
        <v>0.9782388437808438</v>
      </c>
      <c r="AC83" s="15">
        <f t="shared" si="71"/>
        <v>0.98093189378860934</v>
      </c>
      <c r="AD83" s="15">
        <f t="shared" si="72"/>
        <v>0.96982098101704717</v>
      </c>
      <c r="AE83" s="15">
        <f t="shared" si="73"/>
        <v>0.2577308844737588</v>
      </c>
      <c r="AF83" s="15">
        <f t="shared" si="74"/>
        <v>7.1928036477105106E-2</v>
      </c>
      <c r="AG83" s="15">
        <f t="shared" si="75"/>
        <v>6.4000000000000057E-2</v>
      </c>
      <c r="AH83" s="15">
        <f t="shared" si="76"/>
        <v>0.1702071606733162</v>
      </c>
    </row>
    <row r="84" spans="21:34" x14ac:dyDescent="0.25">
      <c r="U84">
        <v>16</v>
      </c>
      <c r="V84" s="15">
        <f t="shared" si="64"/>
        <v>0.89028138329656747</v>
      </c>
      <c r="W84" s="15">
        <f t="shared" si="65"/>
        <v>0.99928176479752984</v>
      </c>
      <c r="X84" s="15">
        <f t="shared" si="66"/>
        <v>0.99538799191620486</v>
      </c>
      <c r="Y84" s="15">
        <f t="shared" si="67"/>
        <v>0.9923657623776686</v>
      </c>
      <c r="Z84" s="15">
        <f t="shared" si="68"/>
        <v>0.99556539911234299</v>
      </c>
      <c r="AA84" s="15">
        <f t="shared" si="69"/>
        <v>0.44492742667356788</v>
      </c>
      <c r="AB84" s="15">
        <f t="shared" si="70"/>
        <v>0.38251389551372139</v>
      </c>
      <c r="AC84" s="15">
        <f t="shared" si="71"/>
        <v>0.57510226911861007</v>
      </c>
      <c r="AD84" s="15">
        <f t="shared" si="72"/>
        <v>0.26251333672479871</v>
      </c>
      <c r="AE84" s="15">
        <f t="shared" si="73"/>
        <v>1.9068106211390656E-2</v>
      </c>
      <c r="AF84" s="15">
        <f t="shared" si="74"/>
        <v>7.1384970393131297E-3</v>
      </c>
      <c r="AG84" s="15">
        <f t="shared" si="75"/>
        <v>4.2582453932602515E-2</v>
      </c>
      <c r="AH84" s="15">
        <f t="shared" si="76"/>
        <v>0.12699623851042907</v>
      </c>
    </row>
    <row r="85" spans="21:34" x14ac:dyDescent="0.25">
      <c r="U85">
        <v>17</v>
      </c>
      <c r="V85" s="15">
        <f t="shared" si="64"/>
        <v>6.2366643414811351E-2</v>
      </c>
      <c r="W85" s="15">
        <f t="shared" si="65"/>
        <v>0.48295667118940711</v>
      </c>
      <c r="X85" s="15">
        <f t="shared" si="66"/>
        <v>0.44492742667356788</v>
      </c>
      <c r="Y85" s="15">
        <f t="shared" si="67"/>
        <v>0.99945428925292945</v>
      </c>
      <c r="Z85" s="15">
        <f t="shared" si="68"/>
        <v>0.99949112197672041</v>
      </c>
      <c r="AA85" s="15">
        <f t="shared" si="69"/>
        <v>0.99749999122914201</v>
      </c>
      <c r="AB85" s="15">
        <f t="shared" si="70"/>
        <v>0.9174487837242421</v>
      </c>
      <c r="AC85" s="15">
        <f t="shared" si="71"/>
        <v>0.62921302192454487</v>
      </c>
      <c r="AD85" s="15">
        <f t="shared" si="72"/>
        <v>0.29530679640448909</v>
      </c>
      <c r="AE85" s="15">
        <f t="shared" si="73"/>
        <v>0.11709285967130312</v>
      </c>
      <c r="AF85" s="15">
        <f t="shared" si="74"/>
        <v>8.2104315756542645E-3</v>
      </c>
      <c r="AG85" s="15">
        <f t="shared" si="75"/>
        <v>3.399173228831498E-2</v>
      </c>
      <c r="AH85" s="15">
        <f t="shared" si="76"/>
        <v>9.1124999999999901E-2</v>
      </c>
    </row>
    <row r="86" spans="21:34" x14ac:dyDescent="0.25">
      <c r="U86">
        <v>18</v>
      </c>
      <c r="V86" s="15">
        <f t="shared" si="64"/>
        <v>4.5158055322297885E-2</v>
      </c>
      <c r="W86" s="15">
        <f t="shared" si="65"/>
        <v>0.39137021278382478</v>
      </c>
      <c r="X86" s="15">
        <f t="shared" si="66"/>
        <v>0.51200000000000012</v>
      </c>
      <c r="Y86" s="15">
        <f t="shared" si="67"/>
        <v>0.99887252251993575</v>
      </c>
      <c r="Z86" s="15">
        <f t="shared" si="68"/>
        <v>0.99964494957111727</v>
      </c>
      <c r="AA86" s="15">
        <f t="shared" si="69"/>
        <v>0.99538799191620486</v>
      </c>
      <c r="AB86" s="15">
        <f t="shared" si="70"/>
        <v>0.88593753253083163</v>
      </c>
      <c r="AC86" s="15">
        <f t="shared" si="71"/>
        <v>0.5934498979846099</v>
      </c>
      <c r="AD86" s="15">
        <f t="shared" si="72"/>
        <v>0.2787486822465981</v>
      </c>
      <c r="AE86" s="15">
        <f t="shared" si="73"/>
        <v>0.10034150651294116</v>
      </c>
      <c r="AF86" s="15">
        <f t="shared" si="74"/>
        <v>7.1384970393131297E-3</v>
      </c>
      <c r="AG86" s="15">
        <f t="shared" si="75"/>
        <v>2.050274586363332E-2</v>
      </c>
      <c r="AH86" s="15">
        <f t="shared" si="76"/>
        <v>0.10814951096157221</v>
      </c>
    </row>
    <row r="87" spans="21:34" x14ac:dyDescent="0.25">
      <c r="U87">
        <v>19</v>
      </c>
      <c r="V87" s="15">
        <f t="shared" si="64"/>
        <v>6.8913747787360702E-2</v>
      </c>
      <c r="W87" s="15">
        <f t="shared" si="65"/>
        <v>0.56706730041965026</v>
      </c>
      <c r="X87" s="15">
        <f t="shared" si="66"/>
        <v>0.53372762284125774</v>
      </c>
      <c r="Y87" s="15">
        <f t="shared" si="67"/>
        <v>0.93341888111135973</v>
      </c>
      <c r="Z87" s="15">
        <f t="shared" si="68"/>
        <v>0.97493273119087231</v>
      </c>
      <c r="AA87" s="15">
        <f t="shared" si="69"/>
        <v>0.79937284341524051</v>
      </c>
      <c r="AB87" s="15">
        <f t="shared" si="70"/>
        <v>0.97540830180903693</v>
      </c>
      <c r="AC87" s="15">
        <f t="shared" si="71"/>
        <v>0.98513964755811911</v>
      </c>
      <c r="AD87" s="15">
        <f t="shared" si="72"/>
        <v>0.98218288966204936</v>
      </c>
      <c r="AE87" s="15">
        <f t="shared" si="73"/>
        <v>0.53965664067797747</v>
      </c>
      <c r="AF87" s="15">
        <f t="shared" si="74"/>
        <v>1.3831178173274061E-2</v>
      </c>
      <c r="AG87" s="15">
        <f t="shared" si="75"/>
        <v>1.1180726596342838E-2</v>
      </c>
      <c r="AH87" s="15">
        <f t="shared" si="76"/>
        <v>9.9411465526378695E-2</v>
      </c>
    </row>
    <row r="88" spans="21:34" x14ac:dyDescent="0.25">
      <c r="U88">
        <v>20</v>
      </c>
      <c r="V88" s="15">
        <f t="shared" si="64"/>
        <v>0.27772544116548414</v>
      </c>
      <c r="W88" s="15">
        <f t="shared" si="65"/>
        <v>0.87777731607825649</v>
      </c>
      <c r="X88" s="15">
        <f t="shared" si="66"/>
        <v>0.83669763345676607</v>
      </c>
      <c r="Y88" s="15">
        <f t="shared" si="67"/>
        <v>0.69520616387042822</v>
      </c>
      <c r="Z88" s="15">
        <f t="shared" si="68"/>
        <v>0.86676651104293667</v>
      </c>
      <c r="AA88" s="15">
        <f t="shared" si="69"/>
        <v>0.42209089773426056</v>
      </c>
      <c r="AB88" s="15">
        <f t="shared" si="70"/>
        <v>0.67116034856206175</v>
      </c>
      <c r="AC88" s="15">
        <f t="shared" si="71"/>
        <v>0.89965849348705884</v>
      </c>
      <c r="AD88" s="15">
        <f t="shared" si="72"/>
        <v>0.64800000000000002</v>
      </c>
      <c r="AE88" s="15">
        <f t="shared" si="73"/>
        <v>0.31983392032512392</v>
      </c>
      <c r="AF88" s="15">
        <f t="shared" si="74"/>
        <v>0.32471824432686547</v>
      </c>
      <c r="AG88" s="15">
        <f t="shared" si="75"/>
        <v>0.54594966812886769</v>
      </c>
      <c r="AH88" s="15">
        <f t="shared" si="76"/>
        <v>0.9960868796224831</v>
      </c>
    </row>
    <row r="89" spans="21:34" x14ac:dyDescent="0.25">
      <c r="AH89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Ripel's method</vt:lpstr>
      <vt:lpstr>Perny's method</vt:lpstr>
      <vt:lpstr>IJPR(1)</vt:lpstr>
      <vt:lpstr>IJPR(2)</vt:lpstr>
      <vt:lpstr>Exemplo Luciana</vt:lpstr>
      <vt:lpstr>CPP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Mendonça</dc:creator>
  <cp:lastModifiedBy>Lucas</cp:lastModifiedBy>
  <dcterms:created xsi:type="dcterms:W3CDTF">2015-04-05T14:21:40Z</dcterms:created>
  <dcterms:modified xsi:type="dcterms:W3CDTF">2019-04-15T14:10:50Z</dcterms:modified>
</cp:coreProperties>
</file>