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Coeliac review HTA/Coeliac_screening/data/"/>
    </mc:Choice>
  </mc:AlternateContent>
  <xr:revisionPtr revIDLastSave="121" documentId="13_ncr:40009_{B95B1224-6706-4F26-80FC-87F90435EF76}" xr6:coauthVersionLast="47" xr6:coauthVersionMax="47" xr10:uidLastSave="{2630EA07-5C6E-4664-B0BA-E6C1211A8447}"/>
  <bookViews>
    <workbookView xWindow="-96" yWindow="-96" windowWidth="23232" windowHeight="12552" xr2:uid="{00000000-000D-0000-FFFF-FFFF00000000}"/>
  </bookViews>
  <sheets>
    <sheet name="mixed" sheetId="1" r:id="rId1"/>
    <sheet name="men" sheetId="2" r:id="rId2"/>
    <sheet name="wome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3" l="1"/>
  <c r="D14" i="3"/>
  <c r="C14" i="3"/>
  <c r="E13" i="3"/>
  <c r="D13" i="3"/>
  <c r="C13" i="3"/>
  <c r="E12" i="3"/>
  <c r="D12" i="3"/>
  <c r="C12" i="3"/>
  <c r="E11" i="3"/>
  <c r="D11" i="3"/>
  <c r="C11" i="3"/>
  <c r="E10" i="3"/>
  <c r="D10" i="3"/>
  <c r="C10" i="3"/>
  <c r="E9" i="3"/>
  <c r="D9" i="3"/>
  <c r="C9" i="3"/>
  <c r="E8" i="3"/>
  <c r="D8" i="3"/>
  <c r="C8" i="3"/>
  <c r="E7" i="3"/>
  <c r="D7" i="3"/>
  <c r="C7" i="3"/>
  <c r="E6" i="3"/>
  <c r="D6" i="3"/>
  <c r="C6" i="3"/>
  <c r="E5" i="3"/>
  <c r="D5" i="3"/>
  <c r="C5" i="3"/>
  <c r="E4" i="3"/>
  <c r="D4" i="3"/>
  <c r="C4" i="3"/>
  <c r="E3" i="3"/>
  <c r="D3" i="3"/>
  <c r="C3" i="3"/>
  <c r="E2" i="3"/>
  <c r="D2" i="3"/>
  <c r="C2" i="3"/>
  <c r="E14" i="2"/>
  <c r="D14" i="2"/>
  <c r="C14" i="2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E3" i="2"/>
  <c r="D3" i="2"/>
  <c r="C3" i="2"/>
  <c r="E2" i="2"/>
  <c r="D2" i="2"/>
  <c r="C2" i="2"/>
  <c r="D4" i="1"/>
  <c r="D5" i="1"/>
  <c r="D6" i="1"/>
  <c r="D7" i="1"/>
  <c r="D8" i="1"/>
  <c r="D9" i="1"/>
  <c r="D10" i="1"/>
  <c r="D11" i="1"/>
  <c r="D12" i="1"/>
  <c r="D13" i="1"/>
  <c r="D14" i="1"/>
  <c r="D3" i="1"/>
  <c r="D2" i="1"/>
  <c r="E2" i="1"/>
  <c r="C3" i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2" i="1"/>
  <c r="H14" i="1" l="1"/>
  <c r="K14" i="1" s="1"/>
  <c r="M14" i="1" s="1"/>
  <c r="G14" i="1"/>
  <c r="J14" i="1" s="1"/>
  <c r="N14" i="1" s="1"/>
  <c r="F14" i="1"/>
  <c r="I14" i="1" s="1"/>
  <c r="L14" i="1" s="1"/>
  <c r="H13" i="1"/>
  <c r="K13" i="1" s="1"/>
  <c r="M13" i="1" s="1"/>
  <c r="G13" i="1"/>
  <c r="J13" i="1" s="1"/>
  <c r="N13" i="1" s="1"/>
  <c r="F13" i="1"/>
  <c r="I13" i="1" s="1"/>
  <c r="L13" i="1" s="1"/>
  <c r="H12" i="1"/>
  <c r="T12" i="1" s="1"/>
  <c r="V12" i="1" s="1"/>
  <c r="G12" i="1"/>
  <c r="S12" i="1" s="1"/>
  <c r="W12" i="1" s="1"/>
  <c r="F12" i="1"/>
  <c r="R12" i="1" s="1"/>
  <c r="U12" i="1" s="1"/>
  <c r="H11" i="1"/>
  <c r="K11" i="1" s="1"/>
  <c r="M11" i="1" s="1"/>
  <c r="G11" i="1"/>
  <c r="S11" i="1" s="1"/>
  <c r="W11" i="1" s="1"/>
  <c r="F11" i="1"/>
  <c r="R11" i="1" s="1"/>
  <c r="U11" i="1" s="1"/>
  <c r="H10" i="1"/>
  <c r="K10" i="1" s="1"/>
  <c r="M10" i="1" s="1"/>
  <c r="G10" i="1"/>
  <c r="J10" i="1" s="1"/>
  <c r="N10" i="1" s="1"/>
  <c r="F10" i="1"/>
  <c r="I10" i="1" s="1"/>
  <c r="L10" i="1" s="1"/>
  <c r="H9" i="1"/>
  <c r="K9" i="1" s="1"/>
  <c r="M9" i="1" s="1"/>
  <c r="G9" i="1"/>
  <c r="J9" i="1" s="1"/>
  <c r="N9" i="1" s="1"/>
  <c r="F9" i="1"/>
  <c r="I9" i="1" s="1"/>
  <c r="L9" i="1" s="1"/>
  <c r="H8" i="1"/>
  <c r="T8" i="1" s="1"/>
  <c r="V8" i="1" s="1"/>
  <c r="G8" i="1"/>
  <c r="S8" i="1" s="1"/>
  <c r="W8" i="1" s="1"/>
  <c r="F8" i="1"/>
  <c r="R8" i="1" s="1"/>
  <c r="U8" i="1" s="1"/>
  <c r="H7" i="1"/>
  <c r="K7" i="1" s="1"/>
  <c r="M7" i="1" s="1"/>
  <c r="G7" i="1"/>
  <c r="S7" i="1" s="1"/>
  <c r="W7" i="1" s="1"/>
  <c r="F7" i="1"/>
  <c r="R7" i="1" s="1"/>
  <c r="U7" i="1" s="1"/>
  <c r="H6" i="1"/>
  <c r="K6" i="1" s="1"/>
  <c r="M6" i="1" s="1"/>
  <c r="G6" i="1"/>
  <c r="J6" i="1" s="1"/>
  <c r="N6" i="1" s="1"/>
  <c r="F6" i="1"/>
  <c r="I6" i="1" s="1"/>
  <c r="L6" i="1" s="1"/>
  <c r="H5" i="1"/>
  <c r="K5" i="1" s="1"/>
  <c r="M5" i="1" s="1"/>
  <c r="G5" i="1"/>
  <c r="J5" i="1" s="1"/>
  <c r="N5" i="1" s="1"/>
  <c r="F5" i="1"/>
  <c r="I5" i="1" s="1"/>
  <c r="L5" i="1" s="1"/>
  <c r="H4" i="1"/>
  <c r="T4" i="1" s="1"/>
  <c r="V4" i="1" s="1"/>
  <c r="G4" i="1"/>
  <c r="S4" i="1" s="1"/>
  <c r="W4" i="1" s="1"/>
  <c r="F4" i="1"/>
  <c r="R4" i="1" s="1"/>
  <c r="U4" i="1" s="1"/>
  <c r="H3" i="1"/>
  <c r="K3" i="1" s="1"/>
  <c r="M3" i="1" s="1"/>
  <c r="G3" i="1"/>
  <c r="J3" i="1" s="1"/>
  <c r="N3" i="1" s="1"/>
  <c r="F3" i="1"/>
  <c r="R3" i="1" s="1"/>
  <c r="U3" i="1" s="1"/>
  <c r="H2" i="1"/>
  <c r="K2" i="1" s="1"/>
  <c r="M2" i="1" s="1"/>
  <c r="G2" i="1"/>
  <c r="J2" i="1" s="1"/>
  <c r="N2" i="1" s="1"/>
  <c r="F2" i="1"/>
  <c r="I2" i="1" s="1"/>
  <c r="L2" i="1" s="1"/>
  <c r="H14" i="2"/>
  <c r="T14" i="2" s="1"/>
  <c r="V14" i="2" s="1"/>
  <c r="G14" i="2"/>
  <c r="J14" i="2" s="1"/>
  <c r="N14" i="2" s="1"/>
  <c r="F14" i="2"/>
  <c r="I14" i="2" s="1"/>
  <c r="L14" i="2" s="1"/>
  <c r="H13" i="2"/>
  <c r="K13" i="2" s="1"/>
  <c r="M13" i="2" s="1"/>
  <c r="G13" i="2"/>
  <c r="J13" i="2" s="1"/>
  <c r="N13" i="2" s="1"/>
  <c r="F13" i="2"/>
  <c r="I13" i="2" s="1"/>
  <c r="L13" i="2" s="1"/>
  <c r="H12" i="2"/>
  <c r="T12" i="2" s="1"/>
  <c r="V12" i="2" s="1"/>
  <c r="G12" i="2"/>
  <c r="S12" i="2" s="1"/>
  <c r="W12" i="2" s="1"/>
  <c r="F12" i="2"/>
  <c r="R12" i="2" s="1"/>
  <c r="U12" i="2" s="1"/>
  <c r="H11" i="2"/>
  <c r="T11" i="2" s="1"/>
  <c r="V11" i="2" s="1"/>
  <c r="G11" i="2"/>
  <c r="S11" i="2" s="1"/>
  <c r="W11" i="2" s="1"/>
  <c r="F11" i="2"/>
  <c r="R11" i="2" s="1"/>
  <c r="U11" i="2" s="1"/>
  <c r="H10" i="2"/>
  <c r="K10" i="2" s="1"/>
  <c r="M10" i="2" s="1"/>
  <c r="G10" i="2"/>
  <c r="J10" i="2" s="1"/>
  <c r="N10" i="2" s="1"/>
  <c r="F10" i="2"/>
  <c r="I10" i="2" s="1"/>
  <c r="L10" i="2" s="1"/>
  <c r="H9" i="2"/>
  <c r="K9" i="2" s="1"/>
  <c r="M9" i="2" s="1"/>
  <c r="G9" i="2"/>
  <c r="J9" i="2" s="1"/>
  <c r="N9" i="2" s="1"/>
  <c r="F9" i="2"/>
  <c r="I9" i="2" s="1"/>
  <c r="L9" i="2" s="1"/>
  <c r="H8" i="2"/>
  <c r="T8" i="2" s="1"/>
  <c r="V8" i="2" s="1"/>
  <c r="G8" i="2"/>
  <c r="S8" i="2" s="1"/>
  <c r="W8" i="2" s="1"/>
  <c r="F8" i="2"/>
  <c r="R8" i="2" s="1"/>
  <c r="U8" i="2" s="1"/>
  <c r="H7" i="2"/>
  <c r="T7" i="2" s="1"/>
  <c r="V7" i="2" s="1"/>
  <c r="G7" i="2"/>
  <c r="J7" i="2" s="1"/>
  <c r="N7" i="2" s="1"/>
  <c r="F7" i="2"/>
  <c r="I7" i="2" s="1"/>
  <c r="L7" i="2" s="1"/>
  <c r="H6" i="2"/>
  <c r="K6" i="2" s="1"/>
  <c r="M6" i="2" s="1"/>
  <c r="G6" i="2"/>
  <c r="J6" i="2" s="1"/>
  <c r="N6" i="2" s="1"/>
  <c r="F6" i="2"/>
  <c r="I6" i="2" s="1"/>
  <c r="L6" i="2" s="1"/>
  <c r="H5" i="2"/>
  <c r="K5" i="2" s="1"/>
  <c r="M5" i="2" s="1"/>
  <c r="G5" i="2"/>
  <c r="J5" i="2" s="1"/>
  <c r="N5" i="2" s="1"/>
  <c r="F5" i="2"/>
  <c r="I5" i="2" s="1"/>
  <c r="L5" i="2" s="1"/>
  <c r="H4" i="2"/>
  <c r="T4" i="2" s="1"/>
  <c r="V4" i="2" s="1"/>
  <c r="G4" i="2"/>
  <c r="S4" i="2" s="1"/>
  <c r="W4" i="2" s="1"/>
  <c r="F4" i="2"/>
  <c r="R4" i="2" s="1"/>
  <c r="U4" i="2" s="1"/>
  <c r="H3" i="2"/>
  <c r="K3" i="2" s="1"/>
  <c r="M3" i="2" s="1"/>
  <c r="G3" i="2"/>
  <c r="S3" i="2" s="1"/>
  <c r="W3" i="2" s="1"/>
  <c r="F3" i="2"/>
  <c r="I3" i="2" s="1"/>
  <c r="L3" i="2" s="1"/>
  <c r="H2" i="2"/>
  <c r="T2" i="2" s="1"/>
  <c r="V2" i="2" s="1"/>
  <c r="G2" i="2"/>
  <c r="J2" i="2" s="1"/>
  <c r="N2" i="2" s="1"/>
  <c r="F2" i="2"/>
  <c r="I2" i="2" s="1"/>
  <c r="L2" i="2" s="1"/>
  <c r="F3" i="3"/>
  <c r="I3" i="3" s="1"/>
  <c r="L3" i="3" s="1"/>
  <c r="G3" i="3"/>
  <c r="J3" i="3" s="1"/>
  <c r="N3" i="3" s="1"/>
  <c r="H3" i="3"/>
  <c r="K3" i="3" s="1"/>
  <c r="M3" i="3" s="1"/>
  <c r="F4" i="3"/>
  <c r="I4" i="3" s="1"/>
  <c r="L4" i="3" s="1"/>
  <c r="G4" i="3"/>
  <c r="J4" i="3" s="1"/>
  <c r="N4" i="3" s="1"/>
  <c r="H4" i="3"/>
  <c r="T4" i="3" s="1"/>
  <c r="V4" i="3" s="1"/>
  <c r="F5" i="3"/>
  <c r="I5" i="3" s="1"/>
  <c r="L5" i="3" s="1"/>
  <c r="G5" i="3"/>
  <c r="J5" i="3" s="1"/>
  <c r="N5" i="3" s="1"/>
  <c r="H5" i="3"/>
  <c r="K5" i="3" s="1"/>
  <c r="M5" i="3" s="1"/>
  <c r="F6" i="3"/>
  <c r="I6" i="3" s="1"/>
  <c r="L6" i="3" s="1"/>
  <c r="G6" i="3"/>
  <c r="S6" i="3" s="1"/>
  <c r="W6" i="3" s="1"/>
  <c r="H6" i="3"/>
  <c r="K6" i="3" s="1"/>
  <c r="M6" i="3" s="1"/>
  <c r="F7" i="3"/>
  <c r="I7" i="3" s="1"/>
  <c r="L7" i="3" s="1"/>
  <c r="G7" i="3"/>
  <c r="J7" i="3" s="1"/>
  <c r="N7" i="3" s="1"/>
  <c r="H7" i="3"/>
  <c r="K7" i="3" s="1"/>
  <c r="M7" i="3" s="1"/>
  <c r="F8" i="3"/>
  <c r="R8" i="3" s="1"/>
  <c r="U8" i="3" s="1"/>
  <c r="G8" i="3"/>
  <c r="J8" i="3" s="1"/>
  <c r="N8" i="3" s="1"/>
  <c r="H8" i="3"/>
  <c r="T8" i="3" s="1"/>
  <c r="V8" i="3" s="1"/>
  <c r="F9" i="3"/>
  <c r="I9" i="3" s="1"/>
  <c r="L9" i="3" s="1"/>
  <c r="G9" i="3"/>
  <c r="S9" i="3" s="1"/>
  <c r="W9" i="3" s="1"/>
  <c r="H9" i="3"/>
  <c r="K9" i="3" s="1"/>
  <c r="M9" i="3" s="1"/>
  <c r="F10" i="3"/>
  <c r="I10" i="3" s="1"/>
  <c r="L10" i="3" s="1"/>
  <c r="G10" i="3"/>
  <c r="J10" i="3" s="1"/>
  <c r="N10" i="3" s="1"/>
  <c r="H10" i="3"/>
  <c r="K10" i="3" s="1"/>
  <c r="M10" i="3" s="1"/>
  <c r="F11" i="3"/>
  <c r="I11" i="3" s="1"/>
  <c r="L11" i="3" s="1"/>
  <c r="G11" i="3"/>
  <c r="J11" i="3" s="1"/>
  <c r="N11" i="3" s="1"/>
  <c r="H11" i="3"/>
  <c r="T11" i="3" s="1"/>
  <c r="V11" i="3" s="1"/>
  <c r="F12" i="3"/>
  <c r="I12" i="3" s="1"/>
  <c r="L12" i="3" s="1"/>
  <c r="G12" i="3"/>
  <c r="J12" i="3" s="1"/>
  <c r="N12" i="3" s="1"/>
  <c r="H12" i="3"/>
  <c r="K12" i="3" s="1"/>
  <c r="M12" i="3" s="1"/>
  <c r="O12" i="3" s="1"/>
  <c r="F13" i="3"/>
  <c r="I13" i="3" s="1"/>
  <c r="L13" i="3" s="1"/>
  <c r="G13" i="3"/>
  <c r="J13" i="3" s="1"/>
  <c r="N13" i="3" s="1"/>
  <c r="H13" i="3"/>
  <c r="K13" i="3" s="1"/>
  <c r="M13" i="3" s="1"/>
  <c r="F14" i="3"/>
  <c r="I14" i="3" s="1"/>
  <c r="L14" i="3" s="1"/>
  <c r="G14" i="3"/>
  <c r="S14" i="3" s="1"/>
  <c r="W14" i="3" s="1"/>
  <c r="H14" i="3"/>
  <c r="T14" i="3" s="1"/>
  <c r="V14" i="3" s="1"/>
  <c r="H2" i="3"/>
  <c r="K2" i="3" s="1"/>
  <c r="M2" i="3" s="1"/>
  <c r="G2" i="3"/>
  <c r="S2" i="3" s="1"/>
  <c r="W2" i="3" s="1"/>
  <c r="F2" i="3"/>
  <c r="R2" i="3" s="1"/>
  <c r="I4" i="1" l="1"/>
  <c r="L4" i="1" s="1"/>
  <c r="J4" i="1"/>
  <c r="N4" i="1" s="1"/>
  <c r="O4" i="1" s="1"/>
  <c r="I8" i="1"/>
  <c r="L8" i="1" s="1"/>
  <c r="J8" i="1"/>
  <c r="N8" i="1" s="1"/>
  <c r="K8" i="1"/>
  <c r="M8" i="1" s="1"/>
  <c r="O8" i="1" s="1"/>
  <c r="J12" i="1"/>
  <c r="N12" i="1" s="1"/>
  <c r="O10" i="3"/>
  <c r="P10" i="3" s="1"/>
  <c r="Q10" i="3" s="1"/>
  <c r="T6" i="3"/>
  <c r="V6" i="3" s="1"/>
  <c r="X6" i="3" s="1"/>
  <c r="K8" i="2"/>
  <c r="M8" i="2" s="1"/>
  <c r="X8" i="2"/>
  <c r="Y8" i="2" s="1"/>
  <c r="Z8" i="2" s="1"/>
  <c r="X4" i="2"/>
  <c r="Y4" i="2" s="1"/>
  <c r="Z4" i="2" s="1"/>
  <c r="K12" i="2"/>
  <c r="M12" i="2" s="1"/>
  <c r="O13" i="2"/>
  <c r="R4" i="3"/>
  <c r="U4" i="3" s="1"/>
  <c r="T2" i="3"/>
  <c r="V2" i="3" s="1"/>
  <c r="T6" i="2"/>
  <c r="V6" i="2" s="1"/>
  <c r="I12" i="2"/>
  <c r="L12" i="2" s="1"/>
  <c r="J12" i="2"/>
  <c r="N12" i="2" s="1"/>
  <c r="I12" i="1"/>
  <c r="L12" i="1" s="1"/>
  <c r="R6" i="3"/>
  <c r="U6" i="3" s="1"/>
  <c r="I4" i="2"/>
  <c r="L4" i="2" s="1"/>
  <c r="S3" i="1"/>
  <c r="W3" i="1" s="1"/>
  <c r="K12" i="1"/>
  <c r="M12" i="1" s="1"/>
  <c r="O12" i="1" s="1"/>
  <c r="J4" i="2"/>
  <c r="N4" i="2" s="1"/>
  <c r="K7" i="2"/>
  <c r="M7" i="2" s="1"/>
  <c r="O7" i="2" s="1"/>
  <c r="P7" i="2" s="1"/>
  <c r="Q7" i="2" s="1"/>
  <c r="K4" i="2"/>
  <c r="M4" i="2" s="1"/>
  <c r="R12" i="3"/>
  <c r="U12" i="3" s="1"/>
  <c r="I8" i="2"/>
  <c r="L8" i="2" s="1"/>
  <c r="K11" i="2"/>
  <c r="M11" i="2" s="1"/>
  <c r="J8" i="2"/>
  <c r="N8" i="2" s="1"/>
  <c r="K4" i="1"/>
  <c r="M4" i="1" s="1"/>
  <c r="O5" i="1"/>
  <c r="P5" i="1" s="1"/>
  <c r="Q5" i="1" s="1"/>
  <c r="X12" i="1"/>
  <c r="O6" i="1"/>
  <c r="P6" i="1" s="1"/>
  <c r="Q6" i="1" s="1"/>
  <c r="O9" i="1"/>
  <c r="P9" i="1" s="1"/>
  <c r="Q9" i="1" s="1"/>
  <c r="O2" i="1"/>
  <c r="P2" i="1" s="1"/>
  <c r="Q2" i="1" s="1"/>
  <c r="O3" i="1"/>
  <c r="X4" i="1"/>
  <c r="Y4" i="1" s="1"/>
  <c r="Z4" i="1" s="1"/>
  <c r="O10" i="1"/>
  <c r="P10" i="1" s="1"/>
  <c r="Q10" i="1" s="1"/>
  <c r="O13" i="1"/>
  <c r="X8" i="1"/>
  <c r="Y8" i="1" s="1"/>
  <c r="Z8" i="1" s="1"/>
  <c r="O14" i="1"/>
  <c r="T3" i="1"/>
  <c r="V3" i="1" s="1"/>
  <c r="T7" i="1"/>
  <c r="V7" i="1" s="1"/>
  <c r="X7" i="1" s="1"/>
  <c r="Y7" i="1" s="1"/>
  <c r="Z7" i="1" s="1"/>
  <c r="T11" i="1"/>
  <c r="V11" i="1" s="1"/>
  <c r="X11" i="1" s="1"/>
  <c r="Y11" i="1" s="1"/>
  <c r="Z11" i="1" s="1"/>
  <c r="R2" i="1"/>
  <c r="U2" i="1" s="1"/>
  <c r="I3" i="1"/>
  <c r="L3" i="1" s="1"/>
  <c r="R6" i="1"/>
  <c r="U6" i="1" s="1"/>
  <c r="I7" i="1"/>
  <c r="L7" i="1" s="1"/>
  <c r="R10" i="1"/>
  <c r="U10" i="1" s="1"/>
  <c r="I11" i="1"/>
  <c r="L11" i="1" s="1"/>
  <c r="R14" i="1"/>
  <c r="U14" i="1" s="1"/>
  <c r="S2" i="1"/>
  <c r="W2" i="1" s="1"/>
  <c r="S6" i="1"/>
  <c r="W6" i="1" s="1"/>
  <c r="J7" i="1"/>
  <c r="N7" i="1" s="1"/>
  <c r="O7" i="1" s="1"/>
  <c r="S10" i="1"/>
  <c r="W10" i="1" s="1"/>
  <c r="J11" i="1"/>
  <c r="N11" i="1" s="1"/>
  <c r="O11" i="1" s="1"/>
  <c r="S14" i="1"/>
  <c r="W14" i="1" s="1"/>
  <c r="T2" i="1"/>
  <c r="V2" i="1" s="1"/>
  <c r="T6" i="1"/>
  <c r="V6" i="1" s="1"/>
  <c r="T10" i="1"/>
  <c r="V10" i="1" s="1"/>
  <c r="T14" i="1"/>
  <c r="V14" i="1" s="1"/>
  <c r="R5" i="1"/>
  <c r="U5" i="1" s="1"/>
  <c r="R9" i="1"/>
  <c r="U9" i="1" s="1"/>
  <c r="R13" i="1"/>
  <c r="U13" i="1" s="1"/>
  <c r="S5" i="1"/>
  <c r="W5" i="1" s="1"/>
  <c r="S9" i="1"/>
  <c r="W9" i="1" s="1"/>
  <c r="S13" i="1"/>
  <c r="W13" i="1" s="1"/>
  <c r="T5" i="1"/>
  <c r="V5" i="1" s="1"/>
  <c r="T9" i="1"/>
  <c r="V9" i="1" s="1"/>
  <c r="T13" i="1"/>
  <c r="V13" i="1" s="1"/>
  <c r="O6" i="2"/>
  <c r="P6" i="2" s="1"/>
  <c r="Q6" i="2" s="1"/>
  <c r="X12" i="2"/>
  <c r="O9" i="2"/>
  <c r="P9" i="2" s="1"/>
  <c r="Q9" i="2" s="1"/>
  <c r="O10" i="2"/>
  <c r="P10" i="2" s="1"/>
  <c r="Q10" i="2" s="1"/>
  <c r="X11" i="2"/>
  <c r="Y11" i="2" s="1"/>
  <c r="Z11" i="2" s="1"/>
  <c r="O5" i="2"/>
  <c r="P5" i="2" s="1"/>
  <c r="Q5" i="2" s="1"/>
  <c r="T3" i="2"/>
  <c r="V3" i="2" s="1"/>
  <c r="X3" i="2" s="1"/>
  <c r="R10" i="2"/>
  <c r="U10" i="2" s="1"/>
  <c r="R14" i="2"/>
  <c r="U14" i="2" s="1"/>
  <c r="S7" i="2"/>
  <c r="W7" i="2" s="1"/>
  <c r="X7" i="2" s="1"/>
  <c r="I11" i="2"/>
  <c r="L11" i="2" s="1"/>
  <c r="S2" i="2"/>
  <c r="W2" i="2" s="1"/>
  <c r="X2" i="2" s="1"/>
  <c r="J3" i="2"/>
  <c r="N3" i="2" s="1"/>
  <c r="O3" i="2" s="1"/>
  <c r="P3" i="2" s="1"/>
  <c r="Q3" i="2" s="1"/>
  <c r="S6" i="2"/>
  <c r="W6" i="2" s="1"/>
  <c r="X6" i="2" s="1"/>
  <c r="S10" i="2"/>
  <c r="W10" i="2" s="1"/>
  <c r="J11" i="2"/>
  <c r="N11" i="2" s="1"/>
  <c r="S14" i="2"/>
  <c r="W14" i="2" s="1"/>
  <c r="X14" i="2" s="1"/>
  <c r="R3" i="2"/>
  <c r="U3" i="2" s="1"/>
  <c r="R2" i="2"/>
  <c r="U2" i="2" s="1"/>
  <c r="R6" i="2"/>
  <c r="U6" i="2" s="1"/>
  <c r="T10" i="2"/>
  <c r="V10" i="2" s="1"/>
  <c r="R5" i="2"/>
  <c r="U5" i="2" s="1"/>
  <c r="R9" i="2"/>
  <c r="U9" i="2" s="1"/>
  <c r="R13" i="2"/>
  <c r="U13" i="2" s="1"/>
  <c r="S5" i="2"/>
  <c r="W5" i="2" s="1"/>
  <c r="S9" i="2"/>
  <c r="W9" i="2" s="1"/>
  <c r="S13" i="2"/>
  <c r="W13" i="2" s="1"/>
  <c r="K2" i="2"/>
  <c r="M2" i="2" s="1"/>
  <c r="O2" i="2" s="1"/>
  <c r="T5" i="2"/>
  <c r="V5" i="2" s="1"/>
  <c r="T9" i="2"/>
  <c r="V9" i="2" s="1"/>
  <c r="T13" i="2"/>
  <c r="V13" i="2" s="1"/>
  <c r="X13" i="2" s="1"/>
  <c r="K14" i="2"/>
  <c r="M14" i="2" s="1"/>
  <c r="O14" i="2" s="1"/>
  <c r="R7" i="2"/>
  <c r="U7" i="2" s="1"/>
  <c r="T9" i="3"/>
  <c r="V9" i="3" s="1"/>
  <c r="X9" i="3" s="1"/>
  <c r="K14" i="3"/>
  <c r="M14" i="3" s="1"/>
  <c r="K8" i="3"/>
  <c r="M8" i="3" s="1"/>
  <c r="O8" i="3" s="1"/>
  <c r="K4" i="3"/>
  <c r="M4" i="3" s="1"/>
  <c r="O4" i="3" s="1"/>
  <c r="P4" i="3" s="1"/>
  <c r="Q4" i="3" s="1"/>
  <c r="T13" i="3"/>
  <c r="V13" i="3" s="1"/>
  <c r="R13" i="3"/>
  <c r="U13" i="3" s="1"/>
  <c r="T10" i="3"/>
  <c r="V10" i="3" s="1"/>
  <c r="T5" i="3"/>
  <c r="V5" i="3" s="1"/>
  <c r="S5" i="3"/>
  <c r="W5" i="3" s="1"/>
  <c r="T12" i="3"/>
  <c r="V12" i="3" s="1"/>
  <c r="R5" i="3"/>
  <c r="U5" i="3" s="1"/>
  <c r="I2" i="3"/>
  <c r="L2" i="3" s="1"/>
  <c r="S13" i="3"/>
  <c r="W13" i="3" s="1"/>
  <c r="X13" i="3" s="1"/>
  <c r="S10" i="3"/>
  <c r="W10" i="3" s="1"/>
  <c r="R9" i="3"/>
  <c r="U9" i="3" s="1"/>
  <c r="T3" i="3"/>
  <c r="V3" i="3" s="1"/>
  <c r="J2" i="3"/>
  <c r="N2" i="3" s="1"/>
  <c r="R14" i="3"/>
  <c r="U14" i="3" s="1"/>
  <c r="R10" i="3"/>
  <c r="U10" i="3" s="1"/>
  <c r="J9" i="3"/>
  <c r="N9" i="3" s="1"/>
  <c r="O9" i="3" s="1"/>
  <c r="P9" i="3" s="1"/>
  <c r="Q9" i="3" s="1"/>
  <c r="T7" i="3"/>
  <c r="V7" i="3" s="1"/>
  <c r="S3" i="3"/>
  <c r="W3" i="3" s="1"/>
  <c r="S7" i="3"/>
  <c r="W7" i="3" s="1"/>
  <c r="O5" i="3"/>
  <c r="P5" i="3" s="1"/>
  <c r="Q5" i="3" s="1"/>
  <c r="R3" i="3"/>
  <c r="U3" i="3" s="1"/>
  <c r="S11" i="3"/>
  <c r="W11" i="3" s="1"/>
  <c r="X11" i="3" s="1"/>
  <c r="R7" i="3"/>
  <c r="U7" i="3" s="1"/>
  <c r="R11" i="3"/>
  <c r="U11" i="3" s="1"/>
  <c r="X14" i="3"/>
  <c r="O7" i="3"/>
  <c r="P7" i="3" s="1"/>
  <c r="Q7" i="3" s="1"/>
  <c r="O13" i="3"/>
  <c r="O3" i="3"/>
  <c r="P3" i="3" s="1"/>
  <c r="Q3" i="3" s="1"/>
  <c r="I8" i="3"/>
  <c r="L8" i="3" s="1"/>
  <c r="S12" i="3"/>
  <c r="W12" i="3" s="1"/>
  <c r="X12" i="3" s="1"/>
  <c r="J14" i="3"/>
  <c r="N14" i="3" s="1"/>
  <c r="J6" i="3"/>
  <c r="N6" i="3" s="1"/>
  <c r="O6" i="3" s="1"/>
  <c r="P6" i="3" s="1"/>
  <c r="Q6" i="3" s="1"/>
  <c r="K11" i="3"/>
  <c r="M11" i="3" s="1"/>
  <c r="O11" i="3" s="1"/>
  <c r="P11" i="3" s="1"/>
  <c r="Q11" i="3" s="1"/>
  <c r="S8" i="3"/>
  <c r="W8" i="3" s="1"/>
  <c r="X8" i="3" s="1"/>
  <c r="Y8" i="3" s="1"/>
  <c r="Z8" i="3" s="1"/>
  <c r="S4" i="3"/>
  <c r="W4" i="3" s="1"/>
  <c r="X4" i="3" s="1"/>
  <c r="Y4" i="3" s="1"/>
  <c r="Z4" i="3" s="1"/>
  <c r="U2" i="3"/>
  <c r="X3" i="3" l="1"/>
  <c r="O8" i="2"/>
  <c r="P8" i="2" s="1"/>
  <c r="Q8" i="2" s="1"/>
  <c r="P3" i="1"/>
  <c r="Q3" i="1" s="1"/>
  <c r="P8" i="1"/>
  <c r="Q8" i="1" s="1"/>
  <c r="P4" i="1"/>
  <c r="Q4" i="1" s="1"/>
  <c r="X9" i="1"/>
  <c r="Y9" i="1" s="1"/>
  <c r="Z9" i="1" s="1"/>
  <c r="X13" i="1"/>
  <c r="X2" i="1"/>
  <c r="Y2" i="1" s="1"/>
  <c r="Z2" i="1" s="1"/>
  <c r="Y9" i="3"/>
  <c r="Z9" i="3" s="1"/>
  <c r="Y6" i="3"/>
  <c r="Z6" i="3" s="1"/>
  <c r="X5" i="3"/>
  <c r="Y5" i="3" s="1"/>
  <c r="Z5" i="3" s="1"/>
  <c r="O11" i="2"/>
  <c r="P11" i="2" s="1"/>
  <c r="Q11" i="2" s="1"/>
  <c r="X10" i="2"/>
  <c r="Y10" i="2" s="1"/>
  <c r="Z10" i="2" s="1"/>
  <c r="O12" i="2"/>
  <c r="Y3" i="3"/>
  <c r="Z3" i="3" s="1"/>
  <c r="X7" i="3"/>
  <c r="Y7" i="3" s="1"/>
  <c r="Z7" i="3" s="1"/>
  <c r="X5" i="1"/>
  <c r="Y5" i="1" s="1"/>
  <c r="Z5" i="1" s="1"/>
  <c r="O14" i="3"/>
  <c r="X3" i="1"/>
  <c r="Y3" i="1" s="1"/>
  <c r="Z3" i="1" s="1"/>
  <c r="O4" i="2"/>
  <c r="P4" i="2" s="1"/>
  <c r="Q4" i="2" s="1"/>
  <c r="P11" i="1"/>
  <c r="Q11" i="1" s="1"/>
  <c r="X14" i="1"/>
  <c r="X10" i="1"/>
  <c r="Y10" i="1" s="1"/>
  <c r="Z10" i="1" s="1"/>
  <c r="P7" i="1"/>
  <c r="Q7" i="1" s="1"/>
  <c r="X6" i="1"/>
  <c r="Y6" i="1" s="1"/>
  <c r="Z6" i="1" s="1"/>
  <c r="Y6" i="2"/>
  <c r="Z6" i="2" s="1"/>
  <c r="Y7" i="2"/>
  <c r="Z7" i="2" s="1"/>
  <c r="X9" i="2"/>
  <c r="Y9" i="2" s="1"/>
  <c r="Z9" i="2" s="1"/>
  <c r="Y3" i="2"/>
  <c r="Z3" i="2" s="1"/>
  <c r="X5" i="2"/>
  <c r="Y5" i="2" s="1"/>
  <c r="Z5" i="2" s="1"/>
  <c r="P8" i="3"/>
  <c r="Q8" i="3" s="1"/>
  <c r="X10" i="3"/>
  <c r="Y10" i="3" s="1"/>
  <c r="Z10" i="3" s="1"/>
  <c r="Y11" i="3"/>
  <c r="Z11" i="3" s="1"/>
  <c r="X2" i="3"/>
  <c r="Y2" i="3" s="1"/>
  <c r="Z2" i="3" s="1"/>
  <c r="O2" i="3"/>
  <c r="P2" i="3" s="1"/>
  <c r="Q2" i="3" s="1"/>
</calcChain>
</file>

<file path=xl/sharedStrings.xml><?xml version="1.0" encoding="utf-8"?>
<sst xmlns="http://schemas.openxmlformats.org/spreadsheetml/2006/main" count="117" uniqueCount="57">
  <si>
    <t>Age group</t>
  </si>
  <si>
    <t>Osteoporosis rate per 1000</t>
  </si>
  <si>
    <t>Osteoporosis_low</t>
  </si>
  <si>
    <t>Osteoporosis_high</t>
  </si>
  <si>
    <t>Osteoporosis_rate</t>
  </si>
  <si>
    <t>Osteoporosis_rate_low</t>
  </si>
  <si>
    <t>Osteoporosis_rate_high</t>
  </si>
  <si>
    <t>Rate on GFD</t>
  </si>
  <si>
    <t>Rate on GFD low</t>
  </si>
  <si>
    <t>Rate on GFD high</t>
  </si>
  <si>
    <t>Osteoporosis_probability_GFD</t>
  </si>
  <si>
    <t>Osteoporosis_probability_GFD_upper</t>
  </si>
  <si>
    <t>Osteoporosis_probability_GFD_lower</t>
  </si>
  <si>
    <t>Osteoporosis_GFD_SE</t>
  </si>
  <si>
    <t>Osteoporosis_GFD_alpha</t>
  </si>
  <si>
    <t>Osteoporosis_GFD_beta</t>
  </si>
  <si>
    <t xml:space="preserve">Rate no GFD </t>
  </si>
  <si>
    <t>Rate no GFD low</t>
  </si>
  <si>
    <t>Rate no GFD high</t>
  </si>
  <si>
    <t>Osteoporosis_probability_no GFD</t>
  </si>
  <si>
    <t>Osteoporosis_probability_no GFD_upper</t>
  </si>
  <si>
    <t>Osteoporosis_probability_no GFD_lower</t>
  </si>
  <si>
    <t>Osteoporosis_no GFD_SE</t>
  </si>
  <si>
    <t>Osteoporosis_noGFD_alpha</t>
  </si>
  <si>
    <t>Osteoporosis_noGFD_beta</t>
  </si>
  <si>
    <t>CPRD raw rate per 1000</t>
  </si>
  <si>
    <t>0.00 (0.00-0.00)</t>
  </si>
  <si>
    <t>0.02 (0.01-0.09)</t>
  </si>
  <si>
    <t>0.03 (0.01-0.10)</t>
  </si>
  <si>
    <t>0.16 (0.11-0.25)</t>
  </si>
  <si>
    <t>0.42 (0.34-0.52)</t>
  </si>
  <si>
    <t>1.40 (1.20-1.50)</t>
  </si>
  <si>
    <t>3.90 (3.60-4.20)</t>
  </si>
  <si>
    <t>7.50 (7.00-7.90)</t>
  </si>
  <si>
    <t>13.00 (12.00-14.00)</t>
  </si>
  <si>
    <t>21.00 (19.00-23.00)</t>
  </si>
  <si>
    <t>27.00 (19.00-38.00)</t>
  </si>
  <si>
    <t>0.02 (0.00-0.15)</t>
  </si>
  <si>
    <t>0.04 (0.01-0.15)</t>
  </si>
  <si>
    <t>0.10 (0.05-0.21)</t>
  </si>
  <si>
    <t>0.17 (0.10-0.27)</t>
  </si>
  <si>
    <t>0.55 (0.43-0.70)</t>
  </si>
  <si>
    <t>1.20 (1.00-1.50)</t>
  </si>
  <si>
    <t>2.70 (2.30-3.10)</t>
  </si>
  <si>
    <t>4.80 (4.10-5.60)</t>
  </si>
  <si>
    <t>9.60 (7.50-12.00)</t>
  </si>
  <si>
    <t>5.90 (1.50-24.00)</t>
  </si>
  <si>
    <t>0.02 (0.00-0.17)</t>
  </si>
  <si>
    <t>0.03 (0.00-0.18)</t>
  </si>
  <si>
    <t>0.24 (0.14-0.41)</t>
  </si>
  <si>
    <t>0.66 (0.52-0.83)</t>
  </si>
  <si>
    <t>2.20 (1.90-2.50)</t>
  </si>
  <si>
    <t>6.60 (6.10-7.10)</t>
  </si>
  <si>
    <t>12.00 (11.00-13.00)</t>
  </si>
  <si>
    <t>20.00 (19.00-22.00)</t>
  </si>
  <si>
    <t>29.00 (26.00-33.00)</t>
  </si>
  <si>
    <t>36.00 (25.00-51.00)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</si>
</sst>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D14" sqref="D14"/>
    </sheetView>
  </sheetViews>
  <sheetFormatPr defaultRowHeight="14.4" x14ac:dyDescent="0.55000000000000004"/>
  <cols>
    <col min="2" max="2" width="17.62890625" customWidth="1"/>
  </cols>
  <sheetData>
    <row r="1" spans="1:26" x14ac:dyDescent="0.55000000000000004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55000000000000004">
      <c r="A2">
        <v>0</v>
      </c>
      <c r="B2" s="3" t="s">
        <v>27</v>
      </c>
      <c r="C2">
        <f>VALUE(LEFT(B2, FIND("(", B2) - 1))</f>
        <v>0.02</v>
      </c>
      <c r="D2">
        <f>VALUE(SUBSTITUTE(RIGHT(B2, LEN(B2) - FIND("(", B2)), _xlfn.CONCAT("-", SUBSTITUTE(RIGHT(B2, LEN(B2) - FIND("-", B2)), ")", ""), ")"), ""))</f>
        <v>0.01</v>
      </c>
      <c r="E2">
        <f>VALUE(SUBSTITUTE(RIGHT(B2, LEN(B2) - FIND("-", B2)), ")", ""))</f>
        <v>0.09</v>
      </c>
      <c r="F2">
        <f t="shared" ref="F2:F14" si="0">C2/1000</f>
        <v>2.0000000000000002E-5</v>
      </c>
      <c r="G2">
        <f t="shared" ref="G2:G14" si="1">D2/1000</f>
        <v>1.0000000000000001E-5</v>
      </c>
      <c r="H2">
        <f t="shared" ref="H2:H14" si="2">E2/1000</f>
        <v>8.9999999999999992E-5</v>
      </c>
      <c r="I2">
        <f>F2*1.4</f>
        <v>2.8E-5</v>
      </c>
      <c r="J2">
        <f>G2*1.4</f>
        <v>1.4E-5</v>
      </c>
      <c r="K2">
        <f>H2*1.4</f>
        <v>1.2599999999999997E-4</v>
      </c>
      <c r="L2">
        <f>1-EXP(-I2)</f>
        <v>2.7999608003703713E-5</v>
      </c>
      <c r="M2">
        <f>1-EXP(-K2)</f>
        <v>1.2599206233343541E-4</v>
      </c>
      <c r="N2">
        <f>1-EXP(-J2)</f>
        <v>1.3999902000461084E-5</v>
      </c>
      <c r="O2">
        <f>(M2-N2)/(2*1.96)</f>
        <v>2.8569428656371002E-5</v>
      </c>
      <c r="P2" s="1">
        <f t="shared" ref="P2:P11" si="3">(((1-L2)/(O2*O2))-(1/L2))*L2*L2</f>
        <v>0.96045267644141152</v>
      </c>
      <c r="Q2" s="1">
        <f>P2*((1/L2)-1)</f>
        <v>34301.401077326598</v>
      </c>
      <c r="R2">
        <f>F2*2.59</f>
        <v>5.1799999999999999E-5</v>
      </c>
      <c r="S2">
        <f>G2*2.59</f>
        <v>2.5899999999999999E-5</v>
      </c>
      <c r="T2">
        <f>H2*2.59</f>
        <v>2.3309999999999997E-4</v>
      </c>
      <c r="U2">
        <f>1-EXP(-R2)</f>
        <v>5.1798658403212627E-5</v>
      </c>
      <c r="V2">
        <f>1-EXP(-T2)</f>
        <v>2.3307283430584746E-4</v>
      </c>
      <c r="W2">
        <f>1-EXP(-S2)</f>
        <v>2.5899664597872629E-5</v>
      </c>
      <c r="X2">
        <f>(V2-W2)/(2*1.96)</f>
        <v>5.2850298394891543E-5</v>
      </c>
      <c r="Y2" s="1">
        <f t="shared" ref="Y2:Y11" si="4">(((1-U2)/(X2*X2))-(1/U2))*U2*U2</f>
        <v>0.96049745587814939</v>
      </c>
      <c r="Z2" s="1">
        <f t="shared" ref="Z2:Z11" si="5">Y2*((1/U2)-1)</f>
        <v>18541.941683550765</v>
      </c>
    </row>
    <row r="3" spans="1:26" x14ac:dyDescent="0.55000000000000004">
      <c r="A3">
        <v>10</v>
      </c>
      <c r="B3" s="3" t="s">
        <v>28</v>
      </c>
      <c r="C3">
        <f t="shared" ref="C3:C14" si="6">VALUE(LEFT(B3, FIND("(", B3) - 1))</f>
        <v>0.03</v>
      </c>
      <c r="D3">
        <f>VALUE(SUBSTITUTE(RIGHT(B3, LEN(B3) - FIND("(", B3)), _xlfn.CONCAT("-", SUBSTITUTE(RIGHT(B3, LEN(B3) - FIND("-", B3)), ")", ""), ")"), ""))</f>
        <v>0.01</v>
      </c>
      <c r="E3">
        <f t="shared" ref="E3:E14" si="7">VALUE(SUBSTITUTE(RIGHT(B3, LEN(B3) - FIND("-", B3)), ")", ""))</f>
        <v>0.1</v>
      </c>
      <c r="F3">
        <f t="shared" si="0"/>
        <v>2.9999999999999997E-5</v>
      </c>
      <c r="G3">
        <f t="shared" si="1"/>
        <v>1.0000000000000001E-5</v>
      </c>
      <c r="H3">
        <f t="shared" si="2"/>
        <v>1E-4</v>
      </c>
      <c r="I3">
        <f t="shared" ref="I3:K14" si="8">F3*1.4</f>
        <v>4.1999999999999991E-5</v>
      </c>
      <c r="J3">
        <f t="shared" si="8"/>
        <v>1.4E-5</v>
      </c>
      <c r="K3">
        <f t="shared" si="8"/>
        <v>1.3999999999999999E-4</v>
      </c>
      <c r="L3">
        <f t="shared" ref="L3:L14" si="9">1-EXP(-I3)</f>
        <v>4.1999118012392422E-5</v>
      </c>
      <c r="M3">
        <f t="shared" ref="M3:M14" si="10">1-EXP(-K3)</f>
        <v>1.3999020045729615E-4</v>
      </c>
      <c r="N3">
        <f t="shared" ref="N3:N14" si="11">1-EXP(-J3)</f>
        <v>1.3999902000461084E-5</v>
      </c>
      <c r="O3">
        <f t="shared" ref="O3:O14" si="12">(M3-N3)/(2*1.96)</f>
        <v>3.2140382259396704E-5</v>
      </c>
      <c r="P3" s="1">
        <f t="shared" si="3"/>
        <v>1.7074552972836641</v>
      </c>
      <c r="Q3" s="1">
        <f t="shared" ref="Q3:Q11" si="13">P3*((1/L3)-1)</f>
        <v>40652.84383265728</v>
      </c>
      <c r="R3">
        <f t="shared" ref="R3:T14" si="14">F3*2.59</f>
        <v>7.7699999999999991E-5</v>
      </c>
      <c r="S3">
        <f t="shared" si="14"/>
        <v>2.5899999999999999E-5</v>
      </c>
      <c r="T3">
        <f t="shared" si="14"/>
        <v>2.5900000000000001E-4</v>
      </c>
      <c r="U3">
        <f t="shared" ref="U3:U14" si="15">1-EXP(-R3)</f>
        <v>7.7696981433228451E-5</v>
      </c>
      <c r="V3">
        <f t="shared" ref="V3:V14" si="16">1-EXP(-T3)</f>
        <v>2.5896646239542687E-4</v>
      </c>
      <c r="W3">
        <f t="shared" ref="W3:W14" si="17">1-EXP(-S3)</f>
        <v>2.5899664597872629E-5</v>
      </c>
      <c r="X3">
        <f t="shared" ref="X3:X14" si="18">(V3-W3)/(2*1.96)</f>
        <v>5.9455815764682204E-5</v>
      </c>
      <c r="Y3" s="1">
        <f t="shared" si="4"/>
        <v>1.7075211936653614</v>
      </c>
      <c r="Z3" s="1">
        <f t="shared" si="5"/>
        <v>21974.965988738993</v>
      </c>
    </row>
    <row r="4" spans="1:26" x14ac:dyDescent="0.55000000000000004">
      <c r="A4">
        <v>20</v>
      </c>
      <c r="B4" s="3" t="s">
        <v>29</v>
      </c>
      <c r="C4">
        <f t="shared" si="6"/>
        <v>0.16</v>
      </c>
      <c r="D4">
        <f t="shared" ref="D4:D14" si="19">VALUE(SUBSTITUTE(RIGHT(B4, LEN(B4) - FIND("(", B4)), _xlfn.CONCAT("-", SUBSTITUTE(RIGHT(B4, LEN(B4) - FIND("-", B4)), ")", ""), ")"), ""))</f>
        <v>0.11</v>
      </c>
      <c r="E4">
        <f t="shared" si="7"/>
        <v>0.25</v>
      </c>
      <c r="F4">
        <f t="shared" si="0"/>
        <v>1.6000000000000001E-4</v>
      </c>
      <c r="G4">
        <f t="shared" si="1"/>
        <v>1.1E-4</v>
      </c>
      <c r="H4">
        <f t="shared" si="2"/>
        <v>2.5000000000000001E-4</v>
      </c>
      <c r="I4">
        <f t="shared" si="8"/>
        <v>2.24E-4</v>
      </c>
      <c r="J4">
        <f t="shared" si="8"/>
        <v>1.54E-4</v>
      </c>
      <c r="K4">
        <f t="shared" si="8"/>
        <v>3.5E-4</v>
      </c>
      <c r="L4">
        <f t="shared" si="9"/>
        <v>2.2397491387315949E-4</v>
      </c>
      <c r="M4">
        <f t="shared" si="10"/>
        <v>3.4993875714517397E-4</v>
      </c>
      <c r="N4">
        <f t="shared" si="11"/>
        <v>1.5398814260869642E-4</v>
      </c>
      <c r="O4">
        <f t="shared" si="12"/>
        <v>4.9987401667468764E-5</v>
      </c>
      <c r="P4" s="1">
        <f t="shared" si="3"/>
        <v>20.071300018640919</v>
      </c>
      <c r="Q4" s="1">
        <f t="shared" si="13"/>
        <v>89593.982665005373</v>
      </c>
      <c r="R4">
        <f t="shared" si="14"/>
        <v>4.1439999999999999E-4</v>
      </c>
      <c r="S4">
        <f t="shared" si="14"/>
        <v>2.8489999999999999E-4</v>
      </c>
      <c r="T4">
        <f t="shared" si="14"/>
        <v>6.4749999999999996E-4</v>
      </c>
      <c r="U4">
        <f t="shared" si="15"/>
        <v>4.1431414817938439E-4</v>
      </c>
      <c r="V4">
        <f t="shared" si="16"/>
        <v>6.4729041711242274E-4</v>
      </c>
      <c r="W4">
        <f t="shared" si="17"/>
        <v>2.8485941984890406E-4</v>
      </c>
      <c r="X4">
        <f t="shared" si="18"/>
        <v>9.245688705702008E-5</v>
      </c>
      <c r="Y4" s="1">
        <f t="shared" si="4"/>
        <v>20.07206515432944</v>
      </c>
      <c r="Z4" s="1">
        <f t="shared" si="5"/>
        <v>48426.415322572764</v>
      </c>
    </row>
    <row r="5" spans="1:26" x14ac:dyDescent="0.55000000000000004">
      <c r="A5">
        <v>30</v>
      </c>
      <c r="B5" s="3" t="s">
        <v>30</v>
      </c>
      <c r="C5">
        <f t="shared" si="6"/>
        <v>0.42</v>
      </c>
      <c r="D5">
        <f t="shared" si="19"/>
        <v>0.34</v>
      </c>
      <c r="E5">
        <f t="shared" si="7"/>
        <v>0.52</v>
      </c>
      <c r="F5">
        <f t="shared" si="0"/>
        <v>4.1999999999999996E-4</v>
      </c>
      <c r="G5">
        <f t="shared" si="1"/>
        <v>3.4000000000000002E-4</v>
      </c>
      <c r="H5">
        <f t="shared" si="2"/>
        <v>5.2000000000000006E-4</v>
      </c>
      <c r="I5">
        <f t="shared" si="8"/>
        <v>5.8799999999999987E-4</v>
      </c>
      <c r="J5">
        <f t="shared" si="8"/>
        <v>4.7600000000000002E-4</v>
      </c>
      <c r="K5">
        <f t="shared" si="8"/>
        <v>7.2800000000000002E-4</v>
      </c>
      <c r="L5">
        <f t="shared" si="9"/>
        <v>5.878271618778852E-4</v>
      </c>
      <c r="M5">
        <f t="shared" si="10"/>
        <v>7.2773507229306755E-4</v>
      </c>
      <c r="N5">
        <f t="shared" si="11"/>
        <v>4.7588672997289638E-4</v>
      </c>
      <c r="O5">
        <f t="shared" si="12"/>
        <v>6.424702610208448E-5</v>
      </c>
      <c r="P5" s="1">
        <f t="shared" si="3"/>
        <v>83.663267806791254</v>
      </c>
      <c r="Q5" s="1">
        <f t="shared" si="13"/>
        <v>142242.64152477679</v>
      </c>
      <c r="R5">
        <f t="shared" si="14"/>
        <v>1.0877999999999999E-3</v>
      </c>
      <c r="S5">
        <f t="shared" si="14"/>
        <v>8.8060000000000005E-4</v>
      </c>
      <c r="T5">
        <f t="shared" si="14"/>
        <v>1.3468E-3</v>
      </c>
      <c r="U5">
        <f t="shared" si="15"/>
        <v>1.0872085600555081E-3</v>
      </c>
      <c r="V5">
        <f t="shared" si="16"/>
        <v>1.3458934718963977E-3</v>
      </c>
      <c r="W5">
        <f t="shared" si="17"/>
        <v>8.8021238560609394E-4</v>
      </c>
      <c r="X5">
        <f t="shared" si="18"/>
        <v>1.1879619548222036E-4</v>
      </c>
      <c r="Y5" s="1">
        <f t="shared" si="4"/>
        <v>83.664764415913098</v>
      </c>
      <c r="Z5" s="1">
        <f t="shared" si="5"/>
        <v>76870.074830534984</v>
      </c>
    </row>
    <row r="6" spans="1:26" x14ac:dyDescent="0.55000000000000004">
      <c r="A6">
        <v>40</v>
      </c>
      <c r="B6" s="3" t="s">
        <v>31</v>
      </c>
      <c r="C6">
        <f t="shared" si="6"/>
        <v>1.4</v>
      </c>
      <c r="D6">
        <f t="shared" si="19"/>
        <v>1.2</v>
      </c>
      <c r="E6">
        <f t="shared" si="7"/>
        <v>1.5</v>
      </c>
      <c r="F6">
        <f t="shared" si="0"/>
        <v>1.4E-3</v>
      </c>
      <c r="G6">
        <f t="shared" si="1"/>
        <v>1.1999999999999999E-3</v>
      </c>
      <c r="H6">
        <f t="shared" si="2"/>
        <v>1.5E-3</v>
      </c>
      <c r="I6">
        <f t="shared" si="8"/>
        <v>1.9599999999999999E-3</v>
      </c>
      <c r="J6">
        <f t="shared" si="8"/>
        <v>1.6799999999999999E-3</v>
      </c>
      <c r="K6">
        <f t="shared" si="8"/>
        <v>2.0999999999999999E-3</v>
      </c>
      <c r="L6">
        <f t="shared" si="9"/>
        <v>1.9580804543080088E-3</v>
      </c>
      <c r="M6">
        <f t="shared" si="10"/>
        <v>2.0977965426900447E-3</v>
      </c>
      <c r="N6">
        <f t="shared" si="11"/>
        <v>1.6785895899401604E-3</v>
      </c>
      <c r="O6">
        <f t="shared" si="12"/>
        <v>1.0694054917088885E-4</v>
      </c>
      <c r="P6" s="1">
        <f t="shared" si="3"/>
        <v>334.59734139478519</v>
      </c>
      <c r="Q6" s="1">
        <f t="shared" si="13"/>
        <v>170545.68526325072</v>
      </c>
      <c r="R6">
        <f t="shared" si="14"/>
        <v>3.6259999999999999E-3</v>
      </c>
      <c r="S6">
        <f t="shared" si="14"/>
        <v>3.1079999999999997E-3</v>
      </c>
      <c r="T6">
        <f t="shared" si="14"/>
        <v>3.885E-3</v>
      </c>
      <c r="U6">
        <f t="shared" si="15"/>
        <v>3.6194340005021308E-3</v>
      </c>
      <c r="V6">
        <f t="shared" si="16"/>
        <v>3.8774631508786683E-3</v>
      </c>
      <c r="W6">
        <f t="shared" si="17"/>
        <v>3.1031751678204378E-3</v>
      </c>
      <c r="X6">
        <f t="shared" si="18"/>
        <v>1.9752244465771188E-4</v>
      </c>
      <c r="Y6" s="1">
        <f t="shared" si="4"/>
        <v>334.55611263842053</v>
      </c>
      <c r="Z6" s="1">
        <f t="shared" si="5"/>
        <v>92098.711793892537</v>
      </c>
    </row>
    <row r="7" spans="1:26" x14ac:dyDescent="0.55000000000000004">
      <c r="A7">
        <v>50</v>
      </c>
      <c r="B7" s="3" t="s">
        <v>32</v>
      </c>
      <c r="C7">
        <f t="shared" si="6"/>
        <v>3.9</v>
      </c>
      <c r="D7">
        <f t="shared" si="19"/>
        <v>3.6</v>
      </c>
      <c r="E7">
        <f t="shared" si="7"/>
        <v>4.2</v>
      </c>
      <c r="F7">
        <f t="shared" si="0"/>
        <v>3.8999999999999998E-3</v>
      </c>
      <c r="G7">
        <f t="shared" si="1"/>
        <v>3.5999999999999999E-3</v>
      </c>
      <c r="H7">
        <f t="shared" si="2"/>
        <v>4.2000000000000006E-3</v>
      </c>
      <c r="I7">
        <f t="shared" si="8"/>
        <v>5.4599999999999996E-3</v>
      </c>
      <c r="J7">
        <f t="shared" si="8"/>
        <v>5.0399999999999993E-3</v>
      </c>
      <c r="K7">
        <f t="shared" si="8"/>
        <v>5.8800000000000007E-3</v>
      </c>
      <c r="L7">
        <f t="shared" si="9"/>
        <v>5.4451212915659353E-3</v>
      </c>
      <c r="M7">
        <f t="shared" si="10"/>
        <v>5.8627466331626632E-3</v>
      </c>
      <c r="N7">
        <f t="shared" si="11"/>
        <v>5.0273205104860441E-3</v>
      </c>
      <c r="O7">
        <f t="shared" si="12"/>
        <v>2.1311890884607629E-4</v>
      </c>
      <c r="P7" s="1">
        <f t="shared" si="3"/>
        <v>649.22652958854553</v>
      </c>
      <c r="Q7" s="1">
        <f t="shared" si="13"/>
        <v>118581.63993322954</v>
      </c>
      <c r="R7">
        <f t="shared" si="14"/>
        <v>1.0100999999999999E-2</v>
      </c>
      <c r="S7">
        <f t="shared" si="14"/>
        <v>9.323999999999999E-3</v>
      </c>
      <c r="T7">
        <f t="shared" si="14"/>
        <v>1.0878000000000001E-2</v>
      </c>
      <c r="U7">
        <f t="shared" si="15"/>
        <v>1.0050156234461483E-2</v>
      </c>
      <c r="V7">
        <f t="shared" si="16"/>
        <v>1.0819048509734808E-2</v>
      </c>
      <c r="W7">
        <f t="shared" si="17"/>
        <v>9.2806662977288346E-3</v>
      </c>
      <c r="X7">
        <f t="shared" si="18"/>
        <v>3.9244444183825846E-4</v>
      </c>
      <c r="Y7" s="1">
        <f t="shared" si="4"/>
        <v>649.22573930071758</v>
      </c>
      <c r="Z7" s="1">
        <f t="shared" si="5"/>
        <v>63949.346079369629</v>
      </c>
    </row>
    <row r="8" spans="1:26" x14ac:dyDescent="0.55000000000000004">
      <c r="A8">
        <v>60</v>
      </c>
      <c r="B8" s="3" t="s">
        <v>33</v>
      </c>
      <c r="C8">
        <f t="shared" si="6"/>
        <v>7.5</v>
      </c>
      <c r="D8">
        <f t="shared" si="19"/>
        <v>7</v>
      </c>
      <c r="E8">
        <f t="shared" si="7"/>
        <v>7.9</v>
      </c>
      <c r="F8">
        <f t="shared" si="0"/>
        <v>7.4999999999999997E-3</v>
      </c>
      <c r="G8">
        <f t="shared" si="1"/>
        <v>7.0000000000000001E-3</v>
      </c>
      <c r="H8">
        <f t="shared" si="2"/>
        <v>7.9000000000000008E-3</v>
      </c>
      <c r="I8">
        <f t="shared" si="8"/>
        <v>1.0499999999999999E-2</v>
      </c>
      <c r="J8">
        <f t="shared" si="8"/>
        <v>9.7999999999999997E-3</v>
      </c>
      <c r="K8">
        <f t="shared" si="8"/>
        <v>1.106E-2</v>
      </c>
      <c r="L8">
        <f t="shared" si="9"/>
        <v>1.0445067432100719E-2</v>
      </c>
      <c r="M8">
        <f t="shared" si="10"/>
        <v>1.0999063061084891E-2</v>
      </c>
      <c r="N8">
        <f t="shared" si="11"/>
        <v>9.7521364817653167E-3</v>
      </c>
      <c r="O8">
        <f t="shared" si="12"/>
        <v>3.1809351513254435E-4</v>
      </c>
      <c r="P8" s="1">
        <f t="shared" si="3"/>
        <v>1066.9609425319572</v>
      </c>
      <c r="Q8" s="1">
        <f t="shared" si="13"/>
        <v>101082.78097803019</v>
      </c>
      <c r="R8">
        <f t="shared" si="14"/>
        <v>1.9424999999999998E-2</v>
      </c>
      <c r="S8">
        <f t="shared" si="14"/>
        <v>1.813E-2</v>
      </c>
      <c r="T8">
        <f t="shared" si="14"/>
        <v>2.0461E-2</v>
      </c>
      <c r="U8">
        <f t="shared" si="15"/>
        <v>1.9237550385938218E-2</v>
      </c>
      <c r="V8">
        <f t="shared" si="16"/>
        <v>2.0253094141241546E-2</v>
      </c>
      <c r="W8">
        <f t="shared" si="17"/>
        <v>1.7966640277004786E-2</v>
      </c>
      <c r="X8">
        <f t="shared" si="18"/>
        <v>5.8327904699917335E-4</v>
      </c>
      <c r="Y8" s="1">
        <f t="shared" si="4"/>
        <v>1066.8485907045758</v>
      </c>
      <c r="Z8" s="1">
        <f t="shared" si="5"/>
        <v>54389.723025835236</v>
      </c>
    </row>
    <row r="9" spans="1:26" x14ac:dyDescent="0.55000000000000004">
      <c r="A9">
        <v>70</v>
      </c>
      <c r="B9" s="3" t="s">
        <v>34</v>
      </c>
      <c r="C9">
        <f t="shared" si="6"/>
        <v>13</v>
      </c>
      <c r="D9">
        <f t="shared" si="19"/>
        <v>12</v>
      </c>
      <c r="E9">
        <f t="shared" si="7"/>
        <v>14</v>
      </c>
      <c r="F9">
        <f t="shared" si="0"/>
        <v>1.2999999999999999E-2</v>
      </c>
      <c r="G9">
        <f t="shared" si="1"/>
        <v>1.2E-2</v>
      </c>
      <c r="H9">
        <f t="shared" si="2"/>
        <v>1.4E-2</v>
      </c>
      <c r="I9">
        <f t="shared" si="8"/>
        <v>1.8199999999999997E-2</v>
      </c>
      <c r="J9">
        <f t="shared" si="8"/>
        <v>1.6799999999999999E-2</v>
      </c>
      <c r="K9">
        <f t="shared" si="8"/>
        <v>1.9599999999999999E-2</v>
      </c>
      <c r="L9">
        <f t="shared" si="9"/>
        <v>1.8035380206259721E-2</v>
      </c>
      <c r="M9">
        <f t="shared" si="10"/>
        <v>1.9409168797571597E-2</v>
      </c>
      <c r="N9">
        <f t="shared" si="11"/>
        <v>1.6659666963978803E-2</v>
      </c>
      <c r="O9">
        <f t="shared" si="12"/>
        <v>7.0140352897775349E-4</v>
      </c>
      <c r="P9" s="1">
        <f t="shared" si="3"/>
        <v>649.22986156543391</v>
      </c>
      <c r="Q9" s="1">
        <f t="shared" si="13"/>
        <v>35348.340144754649</v>
      </c>
      <c r="R9">
        <f t="shared" si="14"/>
        <v>3.3669999999999999E-2</v>
      </c>
      <c r="S9">
        <f t="shared" si="14"/>
        <v>3.108E-2</v>
      </c>
      <c r="T9">
        <f t="shared" si="14"/>
        <v>3.6260000000000001E-2</v>
      </c>
      <c r="U9">
        <f t="shared" si="15"/>
        <v>3.310947413035481E-2</v>
      </c>
      <c r="V9">
        <f t="shared" si="16"/>
        <v>3.561048039116621E-2</v>
      </c>
      <c r="W9">
        <f t="shared" si="17"/>
        <v>3.0601981867581007E-2</v>
      </c>
      <c r="X9">
        <f t="shared" si="18"/>
        <v>1.2776781947921438E-3</v>
      </c>
      <c r="Y9" s="1">
        <f t="shared" si="4"/>
        <v>649.25717536711227</v>
      </c>
      <c r="Z9" s="1">
        <f t="shared" si="5"/>
        <v>18960.15047668232</v>
      </c>
    </row>
    <row r="10" spans="1:26" x14ac:dyDescent="0.55000000000000004">
      <c r="A10">
        <v>80</v>
      </c>
      <c r="B10" s="3" t="s">
        <v>35</v>
      </c>
      <c r="C10">
        <f t="shared" si="6"/>
        <v>21</v>
      </c>
      <c r="D10">
        <f t="shared" si="19"/>
        <v>19</v>
      </c>
      <c r="E10">
        <f t="shared" si="7"/>
        <v>23</v>
      </c>
      <c r="F10">
        <f t="shared" si="0"/>
        <v>2.1000000000000001E-2</v>
      </c>
      <c r="G10">
        <f t="shared" si="1"/>
        <v>1.9E-2</v>
      </c>
      <c r="H10">
        <f t="shared" si="2"/>
        <v>2.3E-2</v>
      </c>
      <c r="I10">
        <f t="shared" si="8"/>
        <v>2.9399999999999999E-2</v>
      </c>
      <c r="J10">
        <f t="shared" si="8"/>
        <v>2.6599999999999999E-2</v>
      </c>
      <c r="K10">
        <f t="shared" si="8"/>
        <v>3.2199999999999999E-2</v>
      </c>
      <c r="L10">
        <f t="shared" si="9"/>
        <v>2.8972024416225373E-2</v>
      </c>
      <c r="M10">
        <f t="shared" si="10"/>
        <v>3.1687099868377921E-2</v>
      </c>
      <c r="N10">
        <f t="shared" si="11"/>
        <v>2.6249336099770648E-2</v>
      </c>
      <c r="O10">
        <f t="shared" si="12"/>
        <v>1.3871846348487943E-3</v>
      </c>
      <c r="P10" s="1">
        <f t="shared" si="3"/>
        <v>423.53682926168477</v>
      </c>
      <c r="Q10" s="1">
        <f t="shared" si="13"/>
        <v>14195.283836390141</v>
      </c>
      <c r="R10">
        <f t="shared" si="14"/>
        <v>5.4390000000000001E-2</v>
      </c>
      <c r="S10">
        <f t="shared" si="14"/>
        <v>4.9209999999999997E-2</v>
      </c>
      <c r="T10">
        <f t="shared" si="14"/>
        <v>5.9569999999999998E-2</v>
      </c>
      <c r="U10">
        <f t="shared" si="15"/>
        <v>5.293731997689155E-2</v>
      </c>
      <c r="V10">
        <f t="shared" si="16"/>
        <v>5.7830420587698161E-2</v>
      </c>
      <c r="W10">
        <f t="shared" si="17"/>
        <v>4.8018807344607506E-2</v>
      </c>
      <c r="X10">
        <f t="shared" si="18"/>
        <v>2.5029625620129224E-3</v>
      </c>
      <c r="Y10" s="1">
        <f t="shared" si="4"/>
        <v>423.58409522309142</v>
      </c>
      <c r="Z10" s="1">
        <f t="shared" si="5"/>
        <v>7578.0316912956896</v>
      </c>
    </row>
    <row r="11" spans="1:26" x14ac:dyDescent="0.55000000000000004">
      <c r="A11">
        <v>90</v>
      </c>
      <c r="B11" s="3" t="s">
        <v>36</v>
      </c>
      <c r="C11">
        <f t="shared" si="6"/>
        <v>27</v>
      </c>
      <c r="D11">
        <f t="shared" si="19"/>
        <v>19</v>
      </c>
      <c r="E11">
        <f t="shared" si="7"/>
        <v>38</v>
      </c>
      <c r="F11">
        <f t="shared" si="0"/>
        <v>2.7E-2</v>
      </c>
      <c r="G11">
        <f t="shared" si="1"/>
        <v>1.9E-2</v>
      </c>
      <c r="H11">
        <f t="shared" si="2"/>
        <v>3.7999999999999999E-2</v>
      </c>
      <c r="I11">
        <f t="shared" si="8"/>
        <v>3.78E-2</v>
      </c>
      <c r="J11">
        <f t="shared" si="8"/>
        <v>2.6599999999999999E-2</v>
      </c>
      <c r="K11">
        <f t="shared" si="8"/>
        <v>5.3199999999999997E-2</v>
      </c>
      <c r="L11">
        <f t="shared" si="9"/>
        <v>3.709449726507974E-2</v>
      </c>
      <c r="M11">
        <f t="shared" si="10"/>
        <v>5.1809644553862499E-2</v>
      </c>
      <c r="N11">
        <f t="shared" si="11"/>
        <v>2.6249336099770648E-2</v>
      </c>
      <c r="O11">
        <f t="shared" si="12"/>
        <v>6.5204868505336355E-3</v>
      </c>
      <c r="P11" s="1">
        <f t="shared" si="3"/>
        <v>31.126145247795073</v>
      </c>
      <c r="Q11" s="1">
        <f t="shared" si="13"/>
        <v>807.97796837222711</v>
      </c>
      <c r="R11">
        <f t="shared" si="14"/>
        <v>6.9929999999999992E-2</v>
      </c>
      <c r="S11">
        <f t="shared" si="14"/>
        <v>4.9209999999999997E-2</v>
      </c>
      <c r="T11">
        <f t="shared" si="14"/>
        <v>9.8419999999999994E-2</v>
      </c>
      <c r="U11">
        <f t="shared" si="15"/>
        <v>6.7540910242240182E-2</v>
      </c>
      <c r="V11">
        <f t="shared" si="16"/>
        <v>9.3731808830416541E-2</v>
      </c>
      <c r="W11">
        <f t="shared" si="17"/>
        <v>4.8018807344607506E-2</v>
      </c>
      <c r="X11">
        <f t="shared" si="18"/>
        <v>1.1661479970869653E-2</v>
      </c>
      <c r="Y11" s="1">
        <f t="shared" si="4"/>
        <v>31.211704254178279</v>
      </c>
      <c r="Z11" s="1">
        <f t="shared" si="5"/>
        <v>430.90383641939758</v>
      </c>
    </row>
    <row r="12" spans="1:26" x14ac:dyDescent="0.55000000000000004">
      <c r="A12">
        <v>100</v>
      </c>
      <c r="B12" s="2" t="s">
        <v>26</v>
      </c>
      <c r="C12">
        <f t="shared" si="6"/>
        <v>0</v>
      </c>
      <c r="D12">
        <f t="shared" si="19"/>
        <v>0</v>
      </c>
      <c r="E12">
        <f t="shared" si="7"/>
        <v>0</v>
      </c>
      <c r="F12">
        <f t="shared" si="0"/>
        <v>0</v>
      </c>
      <c r="G12">
        <f t="shared" si="1"/>
        <v>0</v>
      </c>
      <c r="H12">
        <f t="shared" si="2"/>
        <v>0</v>
      </c>
      <c r="I12">
        <f t="shared" si="8"/>
        <v>0</v>
      </c>
      <c r="J12">
        <f t="shared" si="8"/>
        <v>0</v>
      </c>
      <c r="K12">
        <f t="shared" si="8"/>
        <v>0</v>
      </c>
      <c r="L12">
        <f t="shared" si="9"/>
        <v>0</v>
      </c>
      <c r="M12">
        <f t="shared" si="10"/>
        <v>0</v>
      </c>
      <c r="N12">
        <f t="shared" si="11"/>
        <v>0</v>
      </c>
      <c r="O12">
        <f t="shared" si="12"/>
        <v>0</v>
      </c>
      <c r="P12" s="1">
        <v>0</v>
      </c>
      <c r="Q12" s="1">
        <v>1</v>
      </c>
      <c r="R12">
        <f t="shared" si="14"/>
        <v>0</v>
      </c>
      <c r="S12">
        <f t="shared" si="14"/>
        <v>0</v>
      </c>
      <c r="T12">
        <f t="shared" si="14"/>
        <v>0</v>
      </c>
      <c r="U12">
        <f t="shared" si="15"/>
        <v>0</v>
      </c>
      <c r="V12">
        <f t="shared" si="16"/>
        <v>0</v>
      </c>
      <c r="W12">
        <f t="shared" si="17"/>
        <v>0</v>
      </c>
      <c r="X12">
        <f t="shared" si="18"/>
        <v>0</v>
      </c>
      <c r="Y12" s="1">
        <v>0</v>
      </c>
      <c r="Z12" s="1">
        <v>1</v>
      </c>
    </row>
    <row r="13" spans="1:26" x14ac:dyDescent="0.55000000000000004">
      <c r="A13">
        <v>110</v>
      </c>
      <c r="B13" s="2" t="s">
        <v>26</v>
      </c>
      <c r="C13">
        <f t="shared" si="6"/>
        <v>0</v>
      </c>
      <c r="D13">
        <f t="shared" si="19"/>
        <v>0</v>
      </c>
      <c r="E13">
        <f t="shared" si="7"/>
        <v>0</v>
      </c>
      <c r="F13">
        <f t="shared" si="0"/>
        <v>0</v>
      </c>
      <c r="G13">
        <f t="shared" si="1"/>
        <v>0</v>
      </c>
      <c r="H13">
        <f t="shared" si="2"/>
        <v>0</v>
      </c>
      <c r="I13">
        <f t="shared" si="8"/>
        <v>0</v>
      </c>
      <c r="J13">
        <f t="shared" si="8"/>
        <v>0</v>
      </c>
      <c r="K13">
        <f t="shared" si="8"/>
        <v>0</v>
      </c>
      <c r="L13">
        <f t="shared" si="9"/>
        <v>0</v>
      </c>
      <c r="M13">
        <f t="shared" si="10"/>
        <v>0</v>
      </c>
      <c r="N13">
        <f t="shared" si="11"/>
        <v>0</v>
      </c>
      <c r="O13">
        <f t="shared" si="12"/>
        <v>0</v>
      </c>
      <c r="P13" s="1">
        <v>0</v>
      </c>
      <c r="Q13" s="1">
        <v>1</v>
      </c>
      <c r="R13">
        <f t="shared" si="14"/>
        <v>0</v>
      </c>
      <c r="S13">
        <f t="shared" si="14"/>
        <v>0</v>
      </c>
      <c r="T13">
        <f t="shared" si="14"/>
        <v>0</v>
      </c>
      <c r="U13">
        <f t="shared" si="15"/>
        <v>0</v>
      </c>
      <c r="V13">
        <f t="shared" si="16"/>
        <v>0</v>
      </c>
      <c r="W13">
        <f t="shared" si="17"/>
        <v>0</v>
      </c>
      <c r="X13">
        <f t="shared" si="18"/>
        <v>0</v>
      </c>
      <c r="Y13" s="1">
        <v>0</v>
      </c>
      <c r="Z13" s="1">
        <v>1</v>
      </c>
    </row>
    <row r="14" spans="1:26" x14ac:dyDescent="0.55000000000000004">
      <c r="A14">
        <v>120</v>
      </c>
      <c r="B14" s="2" t="s">
        <v>26</v>
      </c>
      <c r="C14">
        <f t="shared" si="6"/>
        <v>0</v>
      </c>
      <c r="D14">
        <f t="shared" si="19"/>
        <v>0</v>
      </c>
      <c r="E14">
        <f t="shared" si="7"/>
        <v>0</v>
      </c>
      <c r="F14">
        <f t="shared" si="0"/>
        <v>0</v>
      </c>
      <c r="G14">
        <f t="shared" si="1"/>
        <v>0</v>
      </c>
      <c r="H14">
        <f t="shared" si="2"/>
        <v>0</v>
      </c>
      <c r="I14">
        <f t="shared" si="8"/>
        <v>0</v>
      </c>
      <c r="J14">
        <f t="shared" si="8"/>
        <v>0</v>
      </c>
      <c r="K14">
        <f t="shared" si="8"/>
        <v>0</v>
      </c>
      <c r="L14">
        <f t="shared" si="9"/>
        <v>0</v>
      </c>
      <c r="M14">
        <f t="shared" si="10"/>
        <v>0</v>
      </c>
      <c r="N14">
        <f t="shared" si="11"/>
        <v>0</v>
      </c>
      <c r="O14">
        <f t="shared" si="12"/>
        <v>0</v>
      </c>
      <c r="P14" s="1">
        <v>0</v>
      </c>
      <c r="Q14" s="1">
        <v>1</v>
      </c>
      <c r="R14">
        <f t="shared" si="14"/>
        <v>0</v>
      </c>
      <c r="S14">
        <f t="shared" si="14"/>
        <v>0</v>
      </c>
      <c r="T14">
        <f t="shared" si="14"/>
        <v>0</v>
      </c>
      <c r="U14">
        <f t="shared" si="15"/>
        <v>0</v>
      </c>
      <c r="V14">
        <f t="shared" si="16"/>
        <v>0</v>
      </c>
      <c r="W14">
        <f t="shared" si="17"/>
        <v>0</v>
      </c>
      <c r="X14">
        <f t="shared" si="18"/>
        <v>0</v>
      </c>
      <c r="Y14" s="1">
        <v>0</v>
      </c>
      <c r="Z14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"/>
  <sheetViews>
    <sheetView workbookViewId="0">
      <selection activeCell="C2" sqref="C2:E14"/>
    </sheetView>
  </sheetViews>
  <sheetFormatPr defaultRowHeight="14.4" x14ac:dyDescent="0.55000000000000004"/>
  <cols>
    <col min="2" max="2" width="17.7890625" customWidth="1"/>
  </cols>
  <sheetData>
    <row r="1" spans="1:26" x14ac:dyDescent="0.55000000000000004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55000000000000004">
      <c r="A2">
        <v>0</v>
      </c>
      <c r="B2" s="3" t="s">
        <v>37</v>
      </c>
      <c r="C2">
        <f>VALUE(LEFT(B2, FIND("(", B2) - 1))</f>
        <v>0.02</v>
      </c>
      <c r="D2">
        <f>VALUE(SUBSTITUTE(RIGHT(B2, LEN(B2) - FIND("(", B2)), _xlfn.CONCAT("-", SUBSTITUTE(RIGHT(B2, LEN(B2) - FIND("-", B2)), ")", ""), ")"), ""))</f>
        <v>0</v>
      </c>
      <c r="E2">
        <f>VALUE(SUBSTITUTE(RIGHT(B2, LEN(B2) - FIND("-", B2)), ")", ""))</f>
        <v>0.15</v>
      </c>
      <c r="F2">
        <f>C2/1000</f>
        <v>2.0000000000000002E-5</v>
      </c>
      <c r="G2">
        <f t="shared" ref="G2:H14" si="0">D2/1000</f>
        <v>0</v>
      </c>
      <c r="H2">
        <f t="shared" si="0"/>
        <v>1.4999999999999999E-4</v>
      </c>
      <c r="I2">
        <f>F2*1.4</f>
        <v>2.8E-5</v>
      </c>
      <c r="J2">
        <f>G2*1.4</f>
        <v>0</v>
      </c>
      <c r="K2">
        <f>H2*1.4</f>
        <v>2.0999999999999998E-4</v>
      </c>
      <c r="L2">
        <f>1-EXP(-I2)</f>
        <v>2.7999608003703713E-5</v>
      </c>
      <c r="M2">
        <f>1-EXP(-K2)</f>
        <v>2.0997795154342747E-4</v>
      </c>
      <c r="N2">
        <f>1-EXP(-J2)</f>
        <v>0</v>
      </c>
      <c r="O2">
        <f>(M2-N2)/(2*1.96)</f>
        <v>5.356580396516007E-5</v>
      </c>
      <c r="P2" s="1">
        <v>0</v>
      </c>
      <c r="Q2" s="1">
        <v>1</v>
      </c>
      <c r="R2">
        <f>F2*2.59</f>
        <v>5.1799999999999999E-5</v>
      </c>
      <c r="S2">
        <f>G2*2.59</f>
        <v>0</v>
      </c>
      <c r="T2">
        <f>H2*2.59</f>
        <v>3.8849999999999996E-4</v>
      </c>
      <c r="U2">
        <f>1-EXP(-R2)</f>
        <v>5.1798658403212627E-5</v>
      </c>
      <c r="V2">
        <f>1-EXP(-T2)</f>
        <v>3.8842454364695911E-4</v>
      </c>
      <c r="W2">
        <f>1-EXP(-S2)</f>
        <v>0</v>
      </c>
      <c r="X2">
        <f>(V2-W2)/(2*1.96)</f>
        <v>9.9087893787489572E-5</v>
      </c>
      <c r="Y2" s="1">
        <v>0</v>
      </c>
      <c r="Z2" s="1">
        <v>1</v>
      </c>
    </row>
    <row r="3" spans="1:26" x14ac:dyDescent="0.55000000000000004">
      <c r="A3">
        <v>10</v>
      </c>
      <c r="B3" s="3" t="s">
        <v>38</v>
      </c>
      <c r="C3">
        <f t="shared" ref="C3:C14" si="1">VALUE(LEFT(B3, FIND("(", B3) - 1))</f>
        <v>0.04</v>
      </c>
      <c r="D3">
        <f>VALUE(SUBSTITUTE(RIGHT(B3, LEN(B3) - FIND("(", B3)), _xlfn.CONCAT("-", SUBSTITUTE(RIGHT(B3, LEN(B3) - FIND("-", B3)), ")", ""), ")"), ""))</f>
        <v>0.01</v>
      </c>
      <c r="E3">
        <f t="shared" ref="E3:E14" si="2">VALUE(SUBSTITUTE(RIGHT(B3, LEN(B3) - FIND("-", B3)), ")", ""))</f>
        <v>0.15</v>
      </c>
      <c r="F3">
        <f t="shared" ref="F3:F14" si="3">C3/1000</f>
        <v>4.0000000000000003E-5</v>
      </c>
      <c r="G3">
        <f t="shared" si="0"/>
        <v>1.0000000000000001E-5</v>
      </c>
      <c r="H3">
        <f t="shared" si="0"/>
        <v>1.4999999999999999E-4</v>
      </c>
      <c r="I3">
        <f t="shared" ref="I3:K14" si="4">F3*1.4</f>
        <v>5.5999999999999999E-5</v>
      </c>
      <c r="J3">
        <f t="shared" si="4"/>
        <v>1.4E-5</v>
      </c>
      <c r="K3">
        <f t="shared" si="4"/>
        <v>2.0999999999999998E-4</v>
      </c>
      <c r="L3">
        <f t="shared" ref="L3:L14" si="5">1-EXP(-I3)</f>
        <v>5.5998432029302769E-5</v>
      </c>
      <c r="M3">
        <f t="shared" ref="M3:M14" si="6">1-EXP(-K3)</f>
        <v>2.0997795154342747E-4</v>
      </c>
      <c r="N3">
        <f t="shared" ref="N3:N14" si="7">1-EXP(-J3)</f>
        <v>1.3999902000461084E-5</v>
      </c>
      <c r="O3">
        <f t="shared" ref="O3:O14" si="8">(M3-N3)/(2*1.96)</f>
        <v>4.9994400393613876E-5</v>
      </c>
      <c r="P3" s="1">
        <f t="shared" ref="P3:P11" si="9">(((1-L3)/(O3*O3))-(1/L3))*L3*L3</f>
        <v>1.2544844985489676</v>
      </c>
      <c r="Q3" s="1">
        <f t="shared" ref="Q3:Q11" si="10">P3*((1/L3)-1)</f>
        <v>22400.881666251582</v>
      </c>
      <c r="R3">
        <f t="shared" ref="R3:T14" si="11">F3*2.59</f>
        <v>1.036E-4</v>
      </c>
      <c r="S3">
        <f t="shared" si="11"/>
        <v>2.5899999999999999E-5</v>
      </c>
      <c r="T3">
        <f t="shared" si="11"/>
        <v>3.8849999999999996E-4</v>
      </c>
      <c r="U3">
        <f t="shared" ref="U3:U14" si="12">1-EXP(-R3)</f>
        <v>1.035946337053506E-4</v>
      </c>
      <c r="V3">
        <f t="shared" ref="V3:V14" si="13">1-EXP(-T3)</f>
        <v>3.8842454364695911E-4</v>
      </c>
      <c r="W3">
        <f t="shared" ref="W3:W14" si="14">1-EXP(-S3)</f>
        <v>2.5899664597872629E-5</v>
      </c>
      <c r="X3">
        <f t="shared" ref="X3:X14" si="15">(V3-W3)/(2*1.96)</f>
        <v>9.2480836492113893E-5</v>
      </c>
      <c r="Y3" s="1">
        <f t="shared" ref="Y3:Y11" si="16">(((1-U3)/(X3*X3))-(1/U3))*U3*U3</f>
        <v>1.2545563313507557</v>
      </c>
      <c r="Z3" s="1">
        <f t="shared" ref="Z3:Z11" si="17">Y3*((1/U3)-1)</f>
        <v>12108.989830641742</v>
      </c>
    </row>
    <row r="4" spans="1:26" x14ac:dyDescent="0.55000000000000004">
      <c r="A4">
        <v>20</v>
      </c>
      <c r="B4" s="3" t="s">
        <v>39</v>
      </c>
      <c r="C4">
        <f t="shared" si="1"/>
        <v>0.1</v>
      </c>
      <c r="D4">
        <f t="shared" ref="D4:D14" si="18">VALUE(SUBSTITUTE(RIGHT(B4, LEN(B4) - FIND("(", B4)), _xlfn.CONCAT("-", SUBSTITUTE(RIGHT(B4, LEN(B4) - FIND("-", B4)), ")", ""), ")"), ""))</f>
        <v>0.05</v>
      </c>
      <c r="E4">
        <f t="shared" si="2"/>
        <v>0.21</v>
      </c>
      <c r="F4">
        <f t="shared" si="3"/>
        <v>1E-4</v>
      </c>
      <c r="G4">
        <f t="shared" si="0"/>
        <v>5.0000000000000002E-5</v>
      </c>
      <c r="H4">
        <f t="shared" si="0"/>
        <v>2.0999999999999998E-4</v>
      </c>
      <c r="I4">
        <f t="shared" si="4"/>
        <v>1.3999999999999999E-4</v>
      </c>
      <c r="J4">
        <f t="shared" si="4"/>
        <v>6.9999999999999994E-5</v>
      </c>
      <c r="K4">
        <f t="shared" si="4"/>
        <v>2.9399999999999994E-4</v>
      </c>
      <c r="L4">
        <f t="shared" si="5"/>
        <v>1.3999020045729615E-4</v>
      </c>
      <c r="M4">
        <f t="shared" si="6"/>
        <v>2.9395678623500565E-4</v>
      </c>
      <c r="N4">
        <f t="shared" si="7"/>
        <v>6.9997550057210312E-5</v>
      </c>
      <c r="O4">
        <f t="shared" si="8"/>
        <v>5.7132458208621261E-5</v>
      </c>
      <c r="P4" s="1">
        <f t="shared" si="9"/>
        <v>6.0028642256844016</v>
      </c>
      <c r="Q4" s="1">
        <f t="shared" si="10"/>
        <v>42874.600249958501</v>
      </c>
      <c r="R4">
        <f t="shared" si="11"/>
        <v>2.5900000000000001E-4</v>
      </c>
      <c r="S4">
        <f t="shared" si="11"/>
        <v>1.295E-4</v>
      </c>
      <c r="T4">
        <f t="shared" si="11"/>
        <v>5.4389999999999994E-4</v>
      </c>
      <c r="U4">
        <f t="shared" si="12"/>
        <v>2.5896646239542687E-4</v>
      </c>
      <c r="V4">
        <f t="shared" si="13"/>
        <v>5.43752113208118E-4</v>
      </c>
      <c r="W4">
        <f t="shared" si="14"/>
        <v>1.2949161523689856E-4</v>
      </c>
      <c r="X4">
        <f t="shared" si="15"/>
        <v>1.0567869846204578E-4</v>
      </c>
      <c r="Y4" s="1">
        <f t="shared" si="16"/>
        <v>6.0031738421614715</v>
      </c>
      <c r="Z4" s="1">
        <f t="shared" si="17"/>
        <v>23175.275925514616</v>
      </c>
    </row>
    <row r="5" spans="1:26" x14ac:dyDescent="0.55000000000000004">
      <c r="A5">
        <v>30</v>
      </c>
      <c r="B5" s="3" t="s">
        <v>40</v>
      </c>
      <c r="C5">
        <f t="shared" si="1"/>
        <v>0.17</v>
      </c>
      <c r="D5">
        <f t="shared" si="18"/>
        <v>0.1</v>
      </c>
      <c r="E5">
        <f t="shared" si="2"/>
        <v>0.27</v>
      </c>
      <c r="F5">
        <f t="shared" si="3"/>
        <v>1.7000000000000001E-4</v>
      </c>
      <c r="G5">
        <f t="shared" si="0"/>
        <v>1E-4</v>
      </c>
      <c r="H5">
        <f t="shared" si="0"/>
        <v>2.7E-4</v>
      </c>
      <c r="I5">
        <f t="shared" si="4"/>
        <v>2.3800000000000001E-4</v>
      </c>
      <c r="J5">
        <f t="shared" si="4"/>
        <v>1.3999999999999999E-4</v>
      </c>
      <c r="K5">
        <f t="shared" si="4"/>
        <v>3.7799999999999997E-4</v>
      </c>
      <c r="L5">
        <f t="shared" si="5"/>
        <v>2.379716802467513E-4</v>
      </c>
      <c r="M5">
        <f t="shared" si="6"/>
        <v>3.7792856700080701E-4</v>
      </c>
      <c r="N5">
        <f t="shared" si="7"/>
        <v>1.3999020045729615E-4</v>
      </c>
      <c r="O5">
        <f t="shared" si="8"/>
        <v>6.0698562893752769E-5</v>
      </c>
      <c r="P5" s="1">
        <f t="shared" si="9"/>
        <v>15.366807430675635</v>
      </c>
      <c r="Q5" s="1">
        <f t="shared" si="10"/>
        <v>64558.734677006003</v>
      </c>
      <c r="R5">
        <f t="shared" si="11"/>
        <v>4.4030000000000002E-4</v>
      </c>
      <c r="S5">
        <f t="shared" si="11"/>
        <v>2.5900000000000001E-4</v>
      </c>
      <c r="T5">
        <f t="shared" si="11"/>
        <v>6.9929999999999992E-4</v>
      </c>
      <c r="U5">
        <f t="shared" si="12"/>
        <v>4.4020308217984638E-4</v>
      </c>
      <c r="V5">
        <f t="shared" si="13"/>
        <v>6.9905554674032366E-4</v>
      </c>
      <c r="W5">
        <f t="shared" si="14"/>
        <v>2.5896646239542687E-4</v>
      </c>
      <c r="X5">
        <f t="shared" si="15"/>
        <v>1.1226762355737163E-4</v>
      </c>
      <c r="Y5" s="1">
        <f t="shared" si="16"/>
        <v>15.367153812586258</v>
      </c>
      <c r="Z5" s="1">
        <f t="shared" si="17"/>
        <v>34893.870047547942</v>
      </c>
    </row>
    <row r="6" spans="1:26" x14ac:dyDescent="0.55000000000000004">
      <c r="A6">
        <v>40</v>
      </c>
      <c r="B6" s="3" t="s">
        <v>41</v>
      </c>
      <c r="C6">
        <f t="shared" si="1"/>
        <v>0.55000000000000004</v>
      </c>
      <c r="D6">
        <f t="shared" si="18"/>
        <v>0.43</v>
      </c>
      <c r="E6">
        <f t="shared" si="2"/>
        <v>0.7</v>
      </c>
      <c r="F6">
        <f t="shared" si="3"/>
        <v>5.5000000000000003E-4</v>
      </c>
      <c r="G6">
        <f t="shared" si="0"/>
        <v>4.2999999999999999E-4</v>
      </c>
      <c r="H6">
        <f t="shared" si="0"/>
        <v>6.9999999999999999E-4</v>
      </c>
      <c r="I6">
        <f t="shared" si="4"/>
        <v>7.6999999999999996E-4</v>
      </c>
      <c r="J6">
        <f t="shared" si="4"/>
        <v>6.02E-4</v>
      </c>
      <c r="K6">
        <f t="shared" si="4"/>
        <v>9.7999999999999997E-4</v>
      </c>
      <c r="L6">
        <f t="shared" si="5"/>
        <v>7.6970362607420295E-4</v>
      </c>
      <c r="M6">
        <f t="shared" si="6"/>
        <v>9.7951995682687976E-4</v>
      </c>
      <c r="N6">
        <f t="shared" si="7"/>
        <v>6.0181883435572736E-4</v>
      </c>
      <c r="O6">
        <f t="shared" si="8"/>
        <v>9.6352327161008261E-5</v>
      </c>
      <c r="P6" s="1">
        <f t="shared" si="9"/>
        <v>63.765093239293627</v>
      </c>
      <c r="Q6" s="1">
        <f t="shared" si="10"/>
        <v>82779.930946652283</v>
      </c>
      <c r="R6">
        <f t="shared" si="11"/>
        <v>1.4245E-3</v>
      </c>
      <c r="S6">
        <f t="shared" si="11"/>
        <v>1.1137E-3</v>
      </c>
      <c r="T6">
        <f t="shared" si="11"/>
        <v>1.8129999999999999E-3</v>
      </c>
      <c r="U6">
        <f t="shared" si="12"/>
        <v>1.4234858814694551E-3</v>
      </c>
      <c r="V6">
        <f t="shared" si="13"/>
        <v>1.8113575082624456E-3</v>
      </c>
      <c r="W6">
        <f t="shared" si="14"/>
        <v>1.1130800663163853E-3</v>
      </c>
      <c r="X6">
        <f t="shared" si="15"/>
        <v>1.7813200049644393E-4</v>
      </c>
      <c r="Y6" s="1">
        <f t="shared" si="16"/>
        <v>63.766721732111456</v>
      </c>
      <c r="Z6" s="1">
        <f t="shared" si="17"/>
        <v>44732.40762900011</v>
      </c>
    </row>
    <row r="7" spans="1:26" x14ac:dyDescent="0.55000000000000004">
      <c r="A7">
        <v>50</v>
      </c>
      <c r="B7" s="3" t="s">
        <v>42</v>
      </c>
      <c r="C7">
        <f t="shared" si="1"/>
        <v>1.2</v>
      </c>
      <c r="D7">
        <f t="shared" si="18"/>
        <v>1</v>
      </c>
      <c r="E7">
        <f t="shared" si="2"/>
        <v>1.5</v>
      </c>
      <c r="F7">
        <f t="shared" si="3"/>
        <v>1.1999999999999999E-3</v>
      </c>
      <c r="G7">
        <f t="shared" si="0"/>
        <v>1E-3</v>
      </c>
      <c r="H7">
        <f t="shared" si="0"/>
        <v>1.5E-3</v>
      </c>
      <c r="I7">
        <f t="shared" si="4"/>
        <v>1.6799999999999999E-3</v>
      </c>
      <c r="J7">
        <f t="shared" si="4"/>
        <v>1.4E-3</v>
      </c>
      <c r="K7">
        <f t="shared" si="4"/>
        <v>2.0999999999999999E-3</v>
      </c>
      <c r="L7">
        <f t="shared" si="5"/>
        <v>1.6785895899401604E-3</v>
      </c>
      <c r="M7">
        <f t="shared" si="6"/>
        <v>2.0977965426900447E-3</v>
      </c>
      <c r="N7">
        <f t="shared" si="7"/>
        <v>1.3990204571733278E-3</v>
      </c>
      <c r="O7">
        <f t="shared" si="8"/>
        <v>1.782592054889584E-4</v>
      </c>
      <c r="P7" s="1">
        <f t="shared" si="9"/>
        <v>88.52119494869639</v>
      </c>
      <c r="Q7" s="1">
        <f t="shared" si="10"/>
        <v>52646.939264955661</v>
      </c>
      <c r="R7">
        <f t="shared" si="11"/>
        <v>3.1079999999999997E-3</v>
      </c>
      <c r="S7">
        <f t="shared" si="11"/>
        <v>2.5899999999999999E-3</v>
      </c>
      <c r="T7">
        <f t="shared" si="11"/>
        <v>3.885E-3</v>
      </c>
      <c r="U7">
        <f t="shared" si="12"/>
        <v>3.1031751678204378E-3</v>
      </c>
      <c r="V7">
        <f t="shared" si="13"/>
        <v>3.8774631508786683E-3</v>
      </c>
      <c r="W7">
        <f t="shared" si="14"/>
        <v>2.5866488437892299E-3</v>
      </c>
      <c r="X7">
        <f t="shared" si="15"/>
        <v>3.2928936405342816E-4</v>
      </c>
      <c r="Y7" s="1">
        <f t="shared" si="16"/>
        <v>88.530346898140166</v>
      </c>
      <c r="Z7" s="1">
        <f t="shared" si="17"/>
        <v>28440.425355051746</v>
      </c>
    </row>
    <row r="8" spans="1:26" x14ac:dyDescent="0.55000000000000004">
      <c r="A8">
        <v>60</v>
      </c>
      <c r="B8" s="3" t="s">
        <v>43</v>
      </c>
      <c r="C8">
        <f t="shared" si="1"/>
        <v>2.7</v>
      </c>
      <c r="D8">
        <f t="shared" si="18"/>
        <v>2.2999999999999998</v>
      </c>
      <c r="E8">
        <f t="shared" si="2"/>
        <v>3.1</v>
      </c>
      <c r="F8">
        <f t="shared" si="3"/>
        <v>2.7000000000000001E-3</v>
      </c>
      <c r="G8">
        <f t="shared" si="0"/>
        <v>2.3E-3</v>
      </c>
      <c r="H8">
        <f t="shared" si="0"/>
        <v>3.0999999999999999E-3</v>
      </c>
      <c r="I8">
        <f t="shared" si="4"/>
        <v>3.7799999999999999E-3</v>
      </c>
      <c r="J8">
        <f t="shared" si="4"/>
        <v>3.2199999999999998E-3</v>
      </c>
      <c r="K8">
        <f t="shared" si="4"/>
        <v>4.3399999999999992E-3</v>
      </c>
      <c r="L8">
        <f t="shared" si="5"/>
        <v>3.7728647931918324E-3</v>
      </c>
      <c r="M8">
        <f t="shared" si="6"/>
        <v>4.3305958096476749E-3</v>
      </c>
      <c r="N8">
        <f t="shared" si="7"/>
        <v>3.2148213598982567E-3</v>
      </c>
      <c r="O8">
        <f t="shared" si="8"/>
        <v>2.8463633922179036E-4</v>
      </c>
      <c r="P8" s="1">
        <f t="shared" si="9"/>
        <v>175.02931725019243</v>
      </c>
      <c r="Q8" s="1">
        <f t="shared" si="10"/>
        <v>46216.592658187248</v>
      </c>
      <c r="R8">
        <f t="shared" si="11"/>
        <v>6.9930000000000001E-3</v>
      </c>
      <c r="S8">
        <f t="shared" si="11"/>
        <v>5.9569999999999996E-3</v>
      </c>
      <c r="T8">
        <f t="shared" si="11"/>
        <v>8.0289999999999997E-3</v>
      </c>
      <c r="U8">
        <f t="shared" si="12"/>
        <v>6.9686058713351873E-3</v>
      </c>
      <c r="V8">
        <f t="shared" si="13"/>
        <v>7.9968536713242999E-3</v>
      </c>
      <c r="W8">
        <f t="shared" si="14"/>
        <v>5.9392922546276372E-3</v>
      </c>
      <c r="X8">
        <f t="shared" si="15"/>
        <v>5.2488811650425074E-4</v>
      </c>
      <c r="Y8" s="1">
        <f t="shared" si="16"/>
        <v>175.02658206329198</v>
      </c>
      <c r="Z8" s="1">
        <f t="shared" si="17"/>
        <v>24941.41496950301</v>
      </c>
    </row>
    <row r="9" spans="1:26" x14ac:dyDescent="0.55000000000000004">
      <c r="A9">
        <v>70</v>
      </c>
      <c r="B9" s="3" t="s">
        <v>44</v>
      </c>
      <c r="C9">
        <f t="shared" si="1"/>
        <v>4.8</v>
      </c>
      <c r="D9">
        <f t="shared" si="18"/>
        <v>4.0999999999999996</v>
      </c>
      <c r="E9">
        <f t="shared" si="2"/>
        <v>5.6</v>
      </c>
      <c r="F9">
        <f t="shared" si="3"/>
        <v>4.7999999999999996E-3</v>
      </c>
      <c r="G9">
        <f t="shared" si="0"/>
        <v>4.0999999999999995E-3</v>
      </c>
      <c r="H9">
        <f t="shared" si="0"/>
        <v>5.5999999999999999E-3</v>
      </c>
      <c r="I9">
        <f t="shared" si="4"/>
        <v>6.7199999999999994E-3</v>
      </c>
      <c r="J9">
        <f t="shared" si="4"/>
        <v>5.7399999999999986E-3</v>
      </c>
      <c r="K9">
        <f t="shared" si="4"/>
        <v>7.8399999999999997E-3</v>
      </c>
      <c r="L9">
        <f t="shared" si="5"/>
        <v>6.6974712925520485E-3</v>
      </c>
      <c r="M9">
        <f t="shared" si="6"/>
        <v>7.8093473578796369E-3</v>
      </c>
      <c r="N9">
        <f t="shared" si="7"/>
        <v>5.7235576746915706E-3</v>
      </c>
      <c r="O9">
        <f t="shared" si="8"/>
        <v>5.3208920489491486E-4</v>
      </c>
      <c r="P9" s="1">
        <f t="shared" si="9"/>
        <v>157.36780373734743</v>
      </c>
      <c r="Q9" s="1">
        <f t="shared" si="10"/>
        <v>23339.232161140288</v>
      </c>
      <c r="R9">
        <f t="shared" si="11"/>
        <v>1.2431999999999999E-2</v>
      </c>
      <c r="S9">
        <f t="shared" si="11"/>
        <v>1.0618999999999998E-2</v>
      </c>
      <c r="T9">
        <f t="shared" si="11"/>
        <v>1.4504E-2</v>
      </c>
      <c r="U9">
        <f t="shared" si="12"/>
        <v>1.2355041932353372E-2</v>
      </c>
      <c r="V9">
        <f t="shared" si="13"/>
        <v>1.4399323678207732E-2</v>
      </c>
      <c r="W9">
        <f t="shared" si="14"/>
        <v>1.0562817462810514E-2</v>
      </c>
      <c r="X9">
        <f t="shared" si="15"/>
        <v>9.7870056515235145E-4</v>
      </c>
      <c r="Y9" s="1">
        <f t="shared" si="16"/>
        <v>157.38216957944013</v>
      </c>
      <c r="Z9" s="1">
        <f t="shared" si="17"/>
        <v>12580.912887705093</v>
      </c>
    </row>
    <row r="10" spans="1:26" x14ac:dyDescent="0.55000000000000004">
      <c r="A10">
        <v>80</v>
      </c>
      <c r="B10" s="3" t="s">
        <v>45</v>
      </c>
      <c r="C10">
        <f t="shared" si="1"/>
        <v>9.6</v>
      </c>
      <c r="D10">
        <f t="shared" si="18"/>
        <v>7.5</v>
      </c>
      <c r="E10">
        <f t="shared" si="2"/>
        <v>12</v>
      </c>
      <c r="F10">
        <f t="shared" si="3"/>
        <v>9.5999999999999992E-3</v>
      </c>
      <c r="G10">
        <f t="shared" si="0"/>
        <v>7.4999999999999997E-3</v>
      </c>
      <c r="H10">
        <f t="shared" si="0"/>
        <v>1.2E-2</v>
      </c>
      <c r="I10">
        <f t="shared" si="4"/>
        <v>1.3439999999999999E-2</v>
      </c>
      <c r="J10">
        <f t="shared" si="4"/>
        <v>1.0499999999999999E-2</v>
      </c>
      <c r="K10">
        <f t="shared" si="4"/>
        <v>1.6799999999999999E-2</v>
      </c>
      <c r="L10">
        <f t="shared" si="5"/>
        <v>1.3350086463389532E-2</v>
      </c>
      <c r="M10">
        <f t="shared" si="6"/>
        <v>1.6659666963978803E-2</v>
      </c>
      <c r="N10">
        <f t="shared" si="7"/>
        <v>1.0445067432100719E-2</v>
      </c>
      <c r="O10">
        <f t="shared" si="8"/>
        <v>1.5853570234382868E-3</v>
      </c>
      <c r="P10" s="1">
        <f t="shared" si="9"/>
        <v>69.951043968221867</v>
      </c>
      <c r="Q10" s="1">
        <f t="shared" si="10"/>
        <v>5169.7935943943357</v>
      </c>
      <c r="R10">
        <f t="shared" si="11"/>
        <v>2.4863999999999997E-2</v>
      </c>
      <c r="S10">
        <f t="shared" si="11"/>
        <v>1.9424999999999998E-2</v>
      </c>
      <c r="T10">
        <f t="shared" si="11"/>
        <v>3.108E-2</v>
      </c>
      <c r="U10">
        <f t="shared" si="12"/>
        <v>2.4557436803556487E-2</v>
      </c>
      <c r="V10">
        <f t="shared" si="13"/>
        <v>3.0601981867581007E-2</v>
      </c>
      <c r="W10">
        <f t="shared" si="14"/>
        <v>1.9237550385938218E-2</v>
      </c>
      <c r="X10">
        <f t="shared" si="15"/>
        <v>2.8990896636843849E-3</v>
      </c>
      <c r="Y10" s="1">
        <f t="shared" si="16"/>
        <v>69.966809784656277</v>
      </c>
      <c r="Z10" s="1">
        <f t="shared" si="17"/>
        <v>2779.1420098509279</v>
      </c>
    </row>
    <row r="11" spans="1:26" x14ac:dyDescent="0.55000000000000004">
      <c r="A11">
        <v>90</v>
      </c>
      <c r="B11" s="3" t="s">
        <v>46</v>
      </c>
      <c r="C11">
        <f t="shared" si="1"/>
        <v>5.9</v>
      </c>
      <c r="D11">
        <f t="shared" si="18"/>
        <v>1.5</v>
      </c>
      <c r="E11">
        <f t="shared" si="2"/>
        <v>24</v>
      </c>
      <c r="F11">
        <f t="shared" si="3"/>
        <v>5.9000000000000007E-3</v>
      </c>
      <c r="G11">
        <f t="shared" si="0"/>
        <v>1.5E-3</v>
      </c>
      <c r="H11">
        <f t="shared" si="0"/>
        <v>2.4E-2</v>
      </c>
      <c r="I11">
        <f t="shared" si="4"/>
        <v>8.26E-3</v>
      </c>
      <c r="J11">
        <f t="shared" si="4"/>
        <v>2.0999999999999999E-3</v>
      </c>
      <c r="K11">
        <f t="shared" si="4"/>
        <v>3.3599999999999998E-2</v>
      </c>
      <c r="L11">
        <f t="shared" si="5"/>
        <v>8.2259799330240968E-3</v>
      </c>
      <c r="M11">
        <f t="shared" si="6"/>
        <v>3.3041789424606893E-2</v>
      </c>
      <c r="N11">
        <f t="shared" si="7"/>
        <v>2.0977965426900447E-3</v>
      </c>
      <c r="O11">
        <f t="shared" si="8"/>
        <v>7.8938757351828693E-3</v>
      </c>
      <c r="P11" s="1">
        <f t="shared" si="9"/>
        <v>1.0687535482652595</v>
      </c>
      <c r="Q11" s="1">
        <f t="shared" si="10"/>
        <v>128.85540831050994</v>
      </c>
      <c r="R11">
        <f t="shared" si="11"/>
        <v>1.5281000000000001E-2</v>
      </c>
      <c r="S11">
        <f t="shared" si="11"/>
        <v>3.885E-3</v>
      </c>
      <c r="T11">
        <f t="shared" si="11"/>
        <v>6.216E-2</v>
      </c>
      <c r="U11">
        <f t="shared" si="12"/>
        <v>1.5164837962896582E-2</v>
      </c>
      <c r="V11">
        <f t="shared" si="13"/>
        <v>6.0267482440938269E-2</v>
      </c>
      <c r="W11">
        <f t="shared" si="14"/>
        <v>3.8774631508786683E-3</v>
      </c>
      <c r="X11">
        <f t="shared" si="15"/>
        <v>1.4385209002566225E-2</v>
      </c>
      <c r="Y11" s="1">
        <f t="shared" si="16"/>
        <v>1.0793124208709886</v>
      </c>
      <c r="Z11" s="1">
        <f t="shared" si="17"/>
        <v>70.092725388679909</v>
      </c>
    </row>
    <row r="12" spans="1:26" x14ac:dyDescent="0.55000000000000004">
      <c r="A12">
        <v>100</v>
      </c>
      <c r="B12" s="2" t="s">
        <v>26</v>
      </c>
      <c r="C12">
        <f t="shared" si="1"/>
        <v>0</v>
      </c>
      <c r="D12">
        <f t="shared" si="18"/>
        <v>0</v>
      </c>
      <c r="E12">
        <f t="shared" si="2"/>
        <v>0</v>
      </c>
      <c r="F12">
        <f t="shared" si="3"/>
        <v>0</v>
      </c>
      <c r="G12">
        <f t="shared" si="0"/>
        <v>0</v>
      </c>
      <c r="H12">
        <f t="shared" si="0"/>
        <v>0</v>
      </c>
      <c r="I12">
        <f t="shared" si="4"/>
        <v>0</v>
      </c>
      <c r="J12">
        <f t="shared" si="4"/>
        <v>0</v>
      </c>
      <c r="K12">
        <f t="shared" si="4"/>
        <v>0</v>
      </c>
      <c r="L12">
        <f t="shared" si="5"/>
        <v>0</v>
      </c>
      <c r="M12">
        <f t="shared" si="6"/>
        <v>0</v>
      </c>
      <c r="N12">
        <f t="shared" si="7"/>
        <v>0</v>
      </c>
      <c r="O12">
        <f t="shared" si="8"/>
        <v>0</v>
      </c>
      <c r="P12" s="1">
        <v>0</v>
      </c>
      <c r="Q12" s="1">
        <v>1</v>
      </c>
      <c r="R12">
        <f t="shared" si="11"/>
        <v>0</v>
      </c>
      <c r="S12">
        <f t="shared" si="11"/>
        <v>0</v>
      </c>
      <c r="T12">
        <f t="shared" si="11"/>
        <v>0</v>
      </c>
      <c r="U12">
        <f t="shared" si="12"/>
        <v>0</v>
      </c>
      <c r="V12">
        <f t="shared" si="13"/>
        <v>0</v>
      </c>
      <c r="W12">
        <f t="shared" si="14"/>
        <v>0</v>
      </c>
      <c r="X12">
        <f t="shared" si="15"/>
        <v>0</v>
      </c>
      <c r="Y12" s="1">
        <v>0</v>
      </c>
      <c r="Z12" s="1">
        <v>1</v>
      </c>
    </row>
    <row r="13" spans="1:26" x14ac:dyDescent="0.55000000000000004">
      <c r="A13">
        <v>110</v>
      </c>
      <c r="B13" s="2" t="s">
        <v>26</v>
      </c>
      <c r="C13">
        <f t="shared" si="1"/>
        <v>0</v>
      </c>
      <c r="D13">
        <f t="shared" si="18"/>
        <v>0</v>
      </c>
      <c r="E13">
        <f t="shared" si="2"/>
        <v>0</v>
      </c>
      <c r="F13">
        <f t="shared" si="3"/>
        <v>0</v>
      </c>
      <c r="G13">
        <f t="shared" si="0"/>
        <v>0</v>
      </c>
      <c r="H13">
        <f t="shared" si="0"/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5"/>
        <v>0</v>
      </c>
      <c r="M13">
        <f t="shared" si="6"/>
        <v>0</v>
      </c>
      <c r="N13">
        <f t="shared" si="7"/>
        <v>0</v>
      </c>
      <c r="O13">
        <f t="shared" si="8"/>
        <v>0</v>
      </c>
      <c r="P13" s="1">
        <v>0</v>
      </c>
      <c r="Q13" s="1">
        <v>1</v>
      </c>
      <c r="R13">
        <f t="shared" si="11"/>
        <v>0</v>
      </c>
      <c r="S13">
        <f t="shared" si="11"/>
        <v>0</v>
      </c>
      <c r="T13">
        <f t="shared" si="11"/>
        <v>0</v>
      </c>
      <c r="U13">
        <f t="shared" si="12"/>
        <v>0</v>
      </c>
      <c r="V13">
        <f t="shared" si="13"/>
        <v>0</v>
      </c>
      <c r="W13">
        <f t="shared" si="14"/>
        <v>0</v>
      </c>
      <c r="X13">
        <f t="shared" si="15"/>
        <v>0</v>
      </c>
      <c r="Y13" s="1">
        <v>0</v>
      </c>
      <c r="Z13" s="1">
        <v>1</v>
      </c>
    </row>
    <row r="14" spans="1:26" x14ac:dyDescent="0.55000000000000004">
      <c r="A14">
        <v>120</v>
      </c>
      <c r="B14" s="2" t="s">
        <v>26</v>
      </c>
      <c r="C14">
        <f t="shared" si="1"/>
        <v>0</v>
      </c>
      <c r="D14">
        <f t="shared" si="18"/>
        <v>0</v>
      </c>
      <c r="E14">
        <f t="shared" si="2"/>
        <v>0</v>
      </c>
      <c r="F14">
        <f t="shared" si="3"/>
        <v>0</v>
      </c>
      <c r="G14">
        <f t="shared" si="0"/>
        <v>0</v>
      </c>
      <c r="H14">
        <f t="shared" si="0"/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5"/>
        <v>0</v>
      </c>
      <c r="M14">
        <f t="shared" si="6"/>
        <v>0</v>
      </c>
      <c r="N14">
        <f t="shared" si="7"/>
        <v>0</v>
      </c>
      <c r="O14">
        <f t="shared" si="8"/>
        <v>0</v>
      </c>
      <c r="P14" s="1">
        <v>0</v>
      </c>
      <c r="Q14" s="1">
        <v>1</v>
      </c>
      <c r="R14">
        <f t="shared" si="11"/>
        <v>0</v>
      </c>
      <c r="S14">
        <f t="shared" si="11"/>
        <v>0</v>
      </c>
      <c r="T14">
        <f t="shared" si="11"/>
        <v>0</v>
      </c>
      <c r="U14">
        <f t="shared" si="12"/>
        <v>0</v>
      </c>
      <c r="V14">
        <f t="shared" si="13"/>
        <v>0</v>
      </c>
      <c r="W14">
        <f t="shared" si="14"/>
        <v>0</v>
      </c>
      <c r="X14">
        <f t="shared" si="15"/>
        <v>0</v>
      </c>
      <c r="Y14" s="1">
        <v>0</v>
      </c>
      <c r="Z1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4"/>
  <sheetViews>
    <sheetView workbookViewId="0">
      <selection activeCell="D6" sqref="D6"/>
    </sheetView>
  </sheetViews>
  <sheetFormatPr defaultRowHeight="14.4" x14ac:dyDescent="0.55000000000000004"/>
  <cols>
    <col min="2" max="2" width="24.83984375" customWidth="1"/>
    <col min="13" max="13" width="11.578125" bestFit="1" customWidth="1"/>
    <col min="18" max="18" width="9.68359375" bestFit="1" customWidth="1"/>
  </cols>
  <sheetData>
    <row r="1" spans="1:26" x14ac:dyDescent="0.55000000000000004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55000000000000004">
      <c r="A2">
        <v>0</v>
      </c>
      <c r="B2" s="3" t="s">
        <v>47</v>
      </c>
      <c r="C2">
        <f>VALUE(LEFT(B2, FIND("(", B2) - 1))</f>
        <v>0.02</v>
      </c>
      <c r="D2">
        <f>VALUE(SUBSTITUTE(RIGHT(B2, LEN(B2) - FIND("(", B2)), _xlfn.CONCAT("-", SUBSTITUTE(RIGHT(B2, LEN(B2) - FIND("-", B2)), ")", ""), ")"), ""))</f>
        <v>0</v>
      </c>
      <c r="E2">
        <f>VALUE(SUBSTITUTE(RIGHT(B2, LEN(B2) - FIND("-", B2)), ")", ""))</f>
        <v>0.17</v>
      </c>
      <c r="F2">
        <f>C2/1000</f>
        <v>2.0000000000000002E-5</v>
      </c>
      <c r="G2">
        <f t="shared" ref="G2:H2" si="0">D2/1000</f>
        <v>0</v>
      </c>
      <c r="H2">
        <f t="shared" si="0"/>
        <v>1.7000000000000001E-4</v>
      </c>
      <c r="I2">
        <f>F2*1.4</f>
        <v>2.8E-5</v>
      </c>
      <c r="J2">
        <f>G2*1.4</f>
        <v>0</v>
      </c>
      <c r="K2">
        <f>H2*1.4</f>
        <v>2.3800000000000001E-4</v>
      </c>
      <c r="L2">
        <f>1-EXP(-I2)</f>
        <v>2.7999608003703713E-5</v>
      </c>
      <c r="M2">
        <f>1-EXP(-K2)</f>
        <v>2.379716802467513E-4</v>
      </c>
      <c r="N2">
        <f>1-EXP(-J2)</f>
        <v>0</v>
      </c>
      <c r="O2">
        <f>(M2-N2)/(2*1.96)</f>
        <v>6.0707061287436558E-5</v>
      </c>
      <c r="P2" s="1">
        <f t="shared" ref="P2" si="1">(((1-L2)/(O2*O2))-(1/L2))*L2*L2</f>
        <v>0.21269444838948848</v>
      </c>
      <c r="Q2" s="1">
        <f>P2*((1/L2)-1)</f>
        <v>7596.1239528844526</v>
      </c>
      <c r="R2">
        <f>F2*2.59</f>
        <v>5.1799999999999999E-5</v>
      </c>
      <c r="S2">
        <f>G2*2.59</f>
        <v>0</v>
      </c>
      <c r="T2">
        <f>H2*2.59</f>
        <v>4.4030000000000002E-4</v>
      </c>
      <c r="U2">
        <f>1-EXP(-R2)</f>
        <v>5.1798658403212627E-5</v>
      </c>
      <c r="V2">
        <f>1-EXP(-T2)</f>
        <v>4.4020308217984638E-4</v>
      </c>
      <c r="W2">
        <f>1-EXP(-S2)</f>
        <v>0</v>
      </c>
      <c r="X2">
        <f>(V2-W2)/(2*1.96)</f>
        <v>1.1229670463771592E-4</v>
      </c>
      <c r="Y2" s="1">
        <f t="shared" ref="Y2" si="2">(((1-U2)/(X2*X2))-(1/U2))*U2*U2</f>
        <v>0.21270355764788459</v>
      </c>
      <c r="Z2" s="1">
        <f t="shared" ref="Z2" si="3">Y2*((1/U2)-1)</f>
        <v>4106.1399357742703</v>
      </c>
    </row>
    <row r="3" spans="1:26" x14ac:dyDescent="0.55000000000000004">
      <c r="A3">
        <v>10</v>
      </c>
      <c r="B3" s="3" t="s">
        <v>48</v>
      </c>
      <c r="C3">
        <f t="shared" ref="C3:C14" si="4">VALUE(LEFT(B3, FIND("(", B3) - 1))</f>
        <v>0.03</v>
      </c>
      <c r="D3">
        <f>VALUE(SUBSTITUTE(RIGHT(B3, LEN(B3) - FIND("(", B3)), _xlfn.CONCAT("-", SUBSTITUTE(RIGHT(B3, LEN(B3) - FIND("-", B3)), ")", ""), ")"), ""))</f>
        <v>0</v>
      </c>
      <c r="E3">
        <f t="shared" ref="E3:E14" si="5">VALUE(SUBSTITUTE(RIGHT(B3, LEN(B3) - FIND("-", B3)), ")", ""))</f>
        <v>0.18</v>
      </c>
      <c r="F3">
        <f t="shared" ref="F3:F14" si="6">C3/1000</f>
        <v>2.9999999999999997E-5</v>
      </c>
      <c r="G3">
        <f t="shared" ref="G3:G14" si="7">D3/1000</f>
        <v>0</v>
      </c>
      <c r="H3">
        <f t="shared" ref="H3:H14" si="8">E3/1000</f>
        <v>1.7999999999999998E-4</v>
      </c>
      <c r="I3">
        <f t="shared" ref="I3:I14" si="9">F3*1.4</f>
        <v>4.1999999999999991E-5</v>
      </c>
      <c r="J3">
        <f t="shared" ref="J3:J14" si="10">G3*1.4</f>
        <v>0</v>
      </c>
      <c r="K3">
        <f t="shared" ref="K3:K14" si="11">H3*1.4</f>
        <v>2.5199999999999995E-4</v>
      </c>
      <c r="L3">
        <f t="shared" ref="L3:L14" si="12">1-EXP(-I3)</f>
        <v>4.1999118012392422E-5</v>
      </c>
      <c r="M3">
        <f t="shared" ref="M3:M14" si="13">1-EXP(-K3)</f>
        <v>2.5196825066697848E-4</v>
      </c>
      <c r="N3">
        <f t="shared" ref="N3:N14" si="14">1-EXP(-J3)</f>
        <v>0</v>
      </c>
      <c r="O3">
        <f t="shared" ref="O3:O14" si="15">(M3-N3)/(2*1.96)</f>
        <v>6.4277614966065939E-5</v>
      </c>
      <c r="P3" s="1">
        <f t="shared" ref="P3:P11" si="16">(((1-L3)/(O3*O3))-(1/L3))*L3*L3</f>
        <v>0.42687415902155978</v>
      </c>
      <c r="Q3" s="1">
        <f t="shared" ref="Q3:Q11" si="17">P3*((1/L3)-1)</f>
        <v>10163.457017298048</v>
      </c>
      <c r="R3">
        <f t="shared" ref="R3:R14" si="18">F3*2.59</f>
        <v>7.7699999999999991E-5</v>
      </c>
      <c r="S3">
        <f t="shared" ref="S3:S14" si="19">G3*2.59</f>
        <v>0</v>
      </c>
      <c r="T3">
        <f t="shared" ref="T3:T14" si="20">H3*2.59</f>
        <v>4.6619999999999995E-4</v>
      </c>
      <c r="U3">
        <f t="shared" ref="U3:U14" si="21">1-EXP(-R3)</f>
        <v>7.7696981433228451E-5</v>
      </c>
      <c r="V3">
        <f t="shared" ref="V3:V14" si="22">1-EXP(-T3)</f>
        <v>4.6609134566555355E-4</v>
      </c>
      <c r="W3">
        <f t="shared" ref="W3:W14" si="23">1-EXP(-S3)</f>
        <v>0</v>
      </c>
      <c r="X3">
        <f t="shared" ref="X3:X14" si="24">(V3-W3)/(2*1.96)</f>
        <v>1.1890085348611061E-4</v>
      </c>
      <c r="Y3" s="1">
        <f t="shared" ref="Y3:Y11" si="25">(((1-U3)/(X3*X3))-(1/U3))*U3*U3</f>
        <v>0.42689942381630286</v>
      </c>
      <c r="Z3" s="1">
        <f t="shared" ref="Z3:Z11" si="26">Y3*((1/U3)-1)</f>
        <v>5493.9876317658336</v>
      </c>
    </row>
    <row r="4" spans="1:26" x14ac:dyDescent="0.55000000000000004">
      <c r="A4">
        <v>20</v>
      </c>
      <c r="B4" s="3" t="s">
        <v>49</v>
      </c>
      <c r="C4">
        <f t="shared" si="4"/>
        <v>0.24</v>
      </c>
      <c r="D4">
        <f t="shared" ref="D4:D14" si="27">VALUE(SUBSTITUTE(RIGHT(B4, LEN(B4) - FIND("(", B4)), _xlfn.CONCAT("-", SUBSTITUTE(RIGHT(B4, LEN(B4) - FIND("-", B4)), ")", ""), ")"), ""))</f>
        <v>0.14000000000000001</v>
      </c>
      <c r="E4">
        <f t="shared" si="5"/>
        <v>0.41</v>
      </c>
      <c r="F4">
        <f t="shared" si="6"/>
        <v>2.3999999999999998E-4</v>
      </c>
      <c r="G4">
        <f t="shared" si="7"/>
        <v>1.4000000000000001E-4</v>
      </c>
      <c r="H4">
        <f t="shared" si="8"/>
        <v>4.0999999999999999E-4</v>
      </c>
      <c r="I4">
        <f t="shared" si="9"/>
        <v>3.3599999999999993E-4</v>
      </c>
      <c r="J4">
        <f t="shared" si="10"/>
        <v>1.9600000000000002E-4</v>
      </c>
      <c r="K4">
        <f t="shared" si="11"/>
        <v>5.7399999999999997E-4</v>
      </c>
      <c r="L4">
        <f t="shared" si="12"/>
        <v>3.3594355832167189E-4</v>
      </c>
      <c r="M4">
        <f t="shared" si="13"/>
        <v>5.7383529351540119E-4</v>
      </c>
      <c r="N4">
        <f t="shared" si="14"/>
        <v>1.9598079325489071E-4</v>
      </c>
      <c r="O4">
        <f t="shared" si="15"/>
        <v>9.6391454148089407E-5</v>
      </c>
      <c r="P4" s="1">
        <f t="shared" si="16"/>
        <v>12.142207023424795</v>
      </c>
      <c r="Q4" s="1">
        <f t="shared" si="17"/>
        <v>36131.450139517176</v>
      </c>
      <c r="R4">
        <f t="shared" si="18"/>
        <v>6.2159999999999993E-4</v>
      </c>
      <c r="S4">
        <f t="shared" si="19"/>
        <v>3.6260000000000003E-4</v>
      </c>
      <c r="T4">
        <f t="shared" si="20"/>
        <v>1.0619E-3</v>
      </c>
      <c r="U4">
        <f t="shared" si="21"/>
        <v>6.2140684674338864E-4</v>
      </c>
      <c r="V4">
        <f t="shared" si="22"/>
        <v>1.0613363837140843E-3</v>
      </c>
      <c r="W4">
        <f t="shared" si="23"/>
        <v>3.6253426856502902E-4</v>
      </c>
      <c r="X4">
        <f t="shared" si="24"/>
        <v>1.7826584570128964E-4</v>
      </c>
      <c r="Y4" s="1">
        <f t="shared" si="25"/>
        <v>12.142933002577504</v>
      </c>
      <c r="Z4" s="1">
        <f t="shared" si="26"/>
        <v>19528.892165363432</v>
      </c>
    </row>
    <row r="5" spans="1:26" x14ac:dyDescent="0.55000000000000004">
      <c r="A5">
        <v>30</v>
      </c>
      <c r="B5" s="3" t="s">
        <v>50</v>
      </c>
      <c r="C5">
        <f t="shared" si="4"/>
        <v>0.66</v>
      </c>
      <c r="D5">
        <f t="shared" si="27"/>
        <v>0.52</v>
      </c>
      <c r="E5">
        <f t="shared" si="5"/>
        <v>0.83</v>
      </c>
      <c r="F5">
        <f t="shared" si="6"/>
        <v>6.6E-4</v>
      </c>
      <c r="G5">
        <f t="shared" si="7"/>
        <v>5.2000000000000006E-4</v>
      </c>
      <c r="H5">
        <f t="shared" si="8"/>
        <v>8.3000000000000001E-4</v>
      </c>
      <c r="I5">
        <f t="shared" si="9"/>
        <v>9.2399999999999991E-4</v>
      </c>
      <c r="J5">
        <f t="shared" si="10"/>
        <v>7.2800000000000002E-4</v>
      </c>
      <c r="K5">
        <f t="shared" si="11"/>
        <v>1.1619999999999998E-3</v>
      </c>
      <c r="L5">
        <f t="shared" si="12"/>
        <v>9.2357324345115899E-4</v>
      </c>
      <c r="M5">
        <f t="shared" si="13"/>
        <v>1.1613251394213542E-3</v>
      </c>
      <c r="N5">
        <f t="shared" si="14"/>
        <v>7.2773507229306755E-4</v>
      </c>
      <c r="O5">
        <f t="shared" si="15"/>
        <v>1.1060971100211394E-4</v>
      </c>
      <c r="P5" s="1">
        <f t="shared" si="16"/>
        <v>69.654491082869271</v>
      </c>
      <c r="Q5" s="1">
        <f t="shared" si="17"/>
        <v>75348.826475936177</v>
      </c>
      <c r="R5">
        <f t="shared" si="18"/>
        <v>1.7093999999999998E-3</v>
      </c>
      <c r="S5">
        <f t="shared" si="19"/>
        <v>1.3468E-3</v>
      </c>
      <c r="T5">
        <f t="shared" si="20"/>
        <v>2.1497E-3</v>
      </c>
      <c r="U5">
        <f t="shared" si="21"/>
        <v>1.707939807955916E-3</v>
      </c>
      <c r="V5">
        <f t="shared" si="22"/>
        <v>2.1473910497681326E-3</v>
      </c>
      <c r="W5">
        <f t="shared" si="23"/>
        <v>1.3458934718963977E-3</v>
      </c>
      <c r="X5">
        <f t="shared" si="24"/>
        <v>2.0446366782442214E-4</v>
      </c>
      <c r="Y5" s="1">
        <f t="shared" si="25"/>
        <v>69.656202816259778</v>
      </c>
      <c r="Z5" s="1">
        <f t="shared" si="26"/>
        <v>40714.101217549272</v>
      </c>
    </row>
    <row r="6" spans="1:26" x14ac:dyDescent="0.55000000000000004">
      <c r="A6">
        <v>40</v>
      </c>
      <c r="B6" s="3" t="s">
        <v>51</v>
      </c>
      <c r="C6">
        <f t="shared" si="4"/>
        <v>2.2000000000000002</v>
      </c>
      <c r="D6">
        <f t="shared" si="27"/>
        <v>1.9</v>
      </c>
      <c r="E6">
        <f t="shared" si="5"/>
        <v>2.5</v>
      </c>
      <c r="F6">
        <f t="shared" si="6"/>
        <v>2.2000000000000001E-3</v>
      </c>
      <c r="G6">
        <f t="shared" si="7"/>
        <v>1.9E-3</v>
      </c>
      <c r="H6">
        <f t="shared" si="8"/>
        <v>2.5000000000000001E-3</v>
      </c>
      <c r="I6">
        <f t="shared" si="9"/>
        <v>3.0799999999999998E-3</v>
      </c>
      <c r="J6">
        <f t="shared" si="10"/>
        <v>2.66E-3</v>
      </c>
      <c r="K6">
        <f t="shared" si="11"/>
        <v>3.4999999999999996E-3</v>
      </c>
      <c r="L6">
        <f t="shared" si="12"/>
        <v>3.0752616659379672E-3</v>
      </c>
      <c r="M6">
        <f t="shared" si="13"/>
        <v>3.4938821395851249E-3</v>
      </c>
      <c r="N6">
        <f t="shared" si="14"/>
        <v>2.6564653347644906E-3</v>
      </c>
      <c r="O6">
        <f t="shared" si="15"/>
        <v>2.1362673592363122E-4</v>
      </c>
      <c r="P6" s="1">
        <f t="shared" si="16"/>
        <v>206.58978702027395</v>
      </c>
      <c r="Q6" s="1">
        <f t="shared" si="17"/>
        <v>66971.364306607473</v>
      </c>
      <c r="R6">
        <f t="shared" si="18"/>
        <v>5.6979999999999999E-3</v>
      </c>
      <c r="S6">
        <f t="shared" si="19"/>
        <v>4.921E-3</v>
      </c>
      <c r="T6">
        <f t="shared" si="20"/>
        <v>6.4749999999999999E-3</v>
      </c>
      <c r="U6">
        <f t="shared" si="21"/>
        <v>5.6817971871497841E-3</v>
      </c>
      <c r="V6">
        <f t="shared" si="22"/>
        <v>6.4540823590918395E-3</v>
      </c>
      <c r="W6">
        <f t="shared" si="23"/>
        <v>4.9089117164432539E-3</v>
      </c>
      <c r="X6">
        <f t="shared" si="24"/>
        <v>3.94176184349129E-4</v>
      </c>
      <c r="Y6" s="1">
        <f t="shared" si="25"/>
        <v>206.5875466963833</v>
      </c>
      <c r="Z6" s="1">
        <f t="shared" si="26"/>
        <v>36152.955022618</v>
      </c>
    </row>
    <row r="7" spans="1:26" x14ac:dyDescent="0.55000000000000004">
      <c r="A7">
        <v>50</v>
      </c>
      <c r="B7" s="3" t="s">
        <v>52</v>
      </c>
      <c r="C7">
        <f t="shared" si="4"/>
        <v>6.6</v>
      </c>
      <c r="D7">
        <f t="shared" si="27"/>
        <v>6.1</v>
      </c>
      <c r="E7">
        <f t="shared" si="5"/>
        <v>7.1</v>
      </c>
      <c r="F7">
        <f t="shared" si="6"/>
        <v>6.6E-3</v>
      </c>
      <c r="G7">
        <f t="shared" si="7"/>
        <v>6.0999999999999995E-3</v>
      </c>
      <c r="H7">
        <f t="shared" si="8"/>
        <v>7.0999999999999995E-3</v>
      </c>
      <c r="I7">
        <f t="shared" si="9"/>
        <v>9.2399999999999999E-3</v>
      </c>
      <c r="J7">
        <f t="shared" si="10"/>
        <v>8.539999999999999E-3</v>
      </c>
      <c r="K7">
        <f t="shared" si="11"/>
        <v>9.9399999999999992E-3</v>
      </c>
      <c r="L7">
        <f t="shared" si="12"/>
        <v>9.197442378342191E-3</v>
      </c>
      <c r="M7">
        <f t="shared" si="13"/>
        <v>9.89076147868162E-3</v>
      </c>
      <c r="N7">
        <f t="shared" si="14"/>
        <v>8.503637784729623E-3</v>
      </c>
      <c r="O7">
        <f t="shared" si="15"/>
        <v>3.5385808519183598E-4</v>
      </c>
      <c r="P7" s="1">
        <f t="shared" si="16"/>
        <v>669.35583960689542</v>
      </c>
      <c r="Q7" s="1">
        <f t="shared" si="17"/>
        <v>72106.945666023705</v>
      </c>
      <c r="R7">
        <f t="shared" si="18"/>
        <v>1.7093999999999998E-2</v>
      </c>
      <c r="S7">
        <f t="shared" si="19"/>
        <v>1.5798999999999997E-2</v>
      </c>
      <c r="T7">
        <f t="shared" si="20"/>
        <v>1.8388999999999999E-2</v>
      </c>
      <c r="U7">
        <f t="shared" si="21"/>
        <v>1.6948726528053348E-2</v>
      </c>
      <c r="V7">
        <f t="shared" si="22"/>
        <v>1.8220953982126531E-2</v>
      </c>
      <c r="W7">
        <f t="shared" si="23"/>
        <v>1.5674850472187862E-2</v>
      </c>
      <c r="X7">
        <f t="shared" si="24"/>
        <v>6.4951620151496654E-4</v>
      </c>
      <c r="Y7" s="1">
        <f t="shared" si="25"/>
        <v>669.35936044035282</v>
      </c>
      <c r="Z7" s="1">
        <f t="shared" si="26"/>
        <v>38823.835560867534</v>
      </c>
    </row>
    <row r="8" spans="1:26" x14ac:dyDescent="0.55000000000000004">
      <c r="A8">
        <v>60</v>
      </c>
      <c r="B8" s="3" t="s">
        <v>53</v>
      </c>
      <c r="C8">
        <f t="shared" si="4"/>
        <v>12</v>
      </c>
      <c r="D8">
        <f t="shared" si="27"/>
        <v>11</v>
      </c>
      <c r="E8">
        <f t="shared" si="5"/>
        <v>13</v>
      </c>
      <c r="F8">
        <f t="shared" si="6"/>
        <v>1.2E-2</v>
      </c>
      <c r="G8">
        <f t="shared" si="7"/>
        <v>1.0999999999999999E-2</v>
      </c>
      <c r="H8">
        <f t="shared" si="8"/>
        <v>1.2999999999999999E-2</v>
      </c>
      <c r="I8">
        <f t="shared" si="9"/>
        <v>1.6799999999999999E-2</v>
      </c>
      <c r="J8">
        <f t="shared" si="10"/>
        <v>1.5399999999999999E-2</v>
      </c>
      <c r="K8">
        <f t="shared" si="11"/>
        <v>1.8199999999999997E-2</v>
      </c>
      <c r="L8">
        <f t="shared" si="12"/>
        <v>1.6659666963978803E-2</v>
      </c>
      <c r="M8">
        <f t="shared" si="13"/>
        <v>1.8035380206259721E-2</v>
      </c>
      <c r="N8">
        <f t="shared" si="14"/>
        <v>1.5282026374330182E-2</v>
      </c>
      <c r="O8">
        <f t="shared" si="15"/>
        <v>7.0238618161467842E-4</v>
      </c>
      <c r="P8" s="1">
        <f t="shared" si="16"/>
        <v>553.1863900675811</v>
      </c>
      <c r="Q8" s="1">
        <f t="shared" si="17"/>
        <v>32651.942575815687</v>
      </c>
      <c r="R8">
        <f t="shared" si="18"/>
        <v>3.108E-2</v>
      </c>
      <c r="S8">
        <f t="shared" si="19"/>
        <v>2.8489999999999998E-2</v>
      </c>
      <c r="T8">
        <f t="shared" si="20"/>
        <v>3.3669999999999999E-2</v>
      </c>
      <c r="U8">
        <f t="shared" si="21"/>
        <v>3.0601981867581007E-2</v>
      </c>
      <c r="V8">
        <f t="shared" si="22"/>
        <v>3.310947413035481E-2</v>
      </c>
      <c r="W8">
        <f t="shared" si="23"/>
        <v>2.8087986782326713E-2</v>
      </c>
      <c r="X8">
        <f t="shared" si="24"/>
        <v>1.2809916704153311E-3</v>
      </c>
      <c r="Y8" s="1">
        <f t="shared" si="25"/>
        <v>553.20309268015637</v>
      </c>
      <c r="Z8" s="1">
        <f t="shared" si="26"/>
        <v>17524.158532914629</v>
      </c>
    </row>
    <row r="9" spans="1:26" x14ac:dyDescent="0.55000000000000004">
      <c r="A9">
        <v>70</v>
      </c>
      <c r="B9" s="3" t="s">
        <v>54</v>
      </c>
      <c r="C9">
        <f t="shared" si="4"/>
        <v>20</v>
      </c>
      <c r="D9">
        <f t="shared" si="27"/>
        <v>19</v>
      </c>
      <c r="E9">
        <f t="shared" si="5"/>
        <v>22</v>
      </c>
      <c r="F9">
        <f t="shared" si="6"/>
        <v>0.02</v>
      </c>
      <c r="G9">
        <f t="shared" si="7"/>
        <v>1.9E-2</v>
      </c>
      <c r="H9">
        <f t="shared" si="8"/>
        <v>2.1999999999999999E-2</v>
      </c>
      <c r="I9">
        <f t="shared" si="9"/>
        <v>2.7999999999999997E-2</v>
      </c>
      <c r="J9">
        <f t="shared" si="10"/>
        <v>2.6599999999999999E-2</v>
      </c>
      <c r="K9">
        <f t="shared" si="11"/>
        <v>3.0799999999999998E-2</v>
      </c>
      <c r="L9">
        <f t="shared" si="12"/>
        <v>2.7611633198753149E-2</v>
      </c>
      <c r="M9">
        <f t="shared" si="13"/>
        <v>3.0330512418554667E-2</v>
      </c>
      <c r="N9">
        <f t="shared" si="14"/>
        <v>2.6249336099770648E-2</v>
      </c>
      <c r="O9">
        <f t="shared" si="15"/>
        <v>1.0411164078530661E-3</v>
      </c>
      <c r="P9" s="1">
        <f t="shared" si="16"/>
        <v>683.92397837990757</v>
      </c>
      <c r="Q9" s="1">
        <f t="shared" si="17"/>
        <v>24085.490183285521</v>
      </c>
      <c r="R9">
        <f t="shared" si="18"/>
        <v>5.1799999999999999E-2</v>
      </c>
      <c r="S9">
        <f t="shared" si="19"/>
        <v>4.9209999999999997E-2</v>
      </c>
      <c r="T9">
        <f t="shared" si="20"/>
        <v>5.6979999999999996E-2</v>
      </c>
      <c r="U9">
        <f t="shared" si="21"/>
        <v>5.0481248395898626E-2</v>
      </c>
      <c r="V9">
        <f t="shared" si="22"/>
        <v>5.5387038563169289E-2</v>
      </c>
      <c r="W9">
        <f t="shared" si="23"/>
        <v>4.8018807344607506E-2</v>
      </c>
      <c r="X9">
        <f t="shared" si="24"/>
        <v>1.8796508210616792E-3</v>
      </c>
      <c r="Y9" s="1">
        <f t="shared" si="25"/>
        <v>684.82144009413469</v>
      </c>
      <c r="Z9" s="1">
        <f t="shared" si="26"/>
        <v>12881.036415152039</v>
      </c>
    </row>
    <row r="10" spans="1:26" x14ac:dyDescent="0.55000000000000004">
      <c r="A10">
        <v>80</v>
      </c>
      <c r="B10" s="3" t="s">
        <v>55</v>
      </c>
      <c r="C10">
        <f t="shared" si="4"/>
        <v>29</v>
      </c>
      <c r="D10">
        <f t="shared" si="27"/>
        <v>26</v>
      </c>
      <c r="E10">
        <f t="shared" si="5"/>
        <v>33</v>
      </c>
      <c r="F10">
        <f t="shared" si="6"/>
        <v>2.9000000000000001E-2</v>
      </c>
      <c r="G10">
        <f t="shared" si="7"/>
        <v>2.5999999999999999E-2</v>
      </c>
      <c r="H10">
        <f t="shared" si="8"/>
        <v>3.3000000000000002E-2</v>
      </c>
      <c r="I10">
        <f t="shared" si="9"/>
        <v>4.0599999999999997E-2</v>
      </c>
      <c r="J10">
        <f t="shared" si="10"/>
        <v>3.6399999999999995E-2</v>
      </c>
      <c r="K10">
        <f t="shared" si="11"/>
        <v>4.6199999999999998E-2</v>
      </c>
      <c r="L10">
        <f t="shared" si="12"/>
        <v>3.9786861603652413E-2</v>
      </c>
      <c r="M10">
        <f t="shared" si="13"/>
        <v>4.5149027102157624E-2</v>
      </c>
      <c r="N10">
        <f t="shared" si="14"/>
        <v>3.5745485473335226E-2</v>
      </c>
      <c r="O10">
        <f t="shared" si="15"/>
        <v>2.3988626604138771E-3</v>
      </c>
      <c r="P10" s="1">
        <f t="shared" si="16"/>
        <v>264.10147096840853</v>
      </c>
      <c r="Q10" s="1">
        <f t="shared" si="17"/>
        <v>6373.8051224022074</v>
      </c>
      <c r="R10">
        <f t="shared" si="18"/>
        <v>7.5109999999999996E-2</v>
      </c>
      <c r="S10">
        <f t="shared" si="19"/>
        <v>6.7339999999999997E-2</v>
      </c>
      <c r="T10">
        <f t="shared" si="20"/>
        <v>8.5470000000000004E-2</v>
      </c>
      <c r="U10">
        <f t="shared" si="21"/>
        <v>7.2358559842300996E-2</v>
      </c>
      <c r="V10">
        <f t="shared" si="22"/>
        <v>8.1919314938421417E-2</v>
      </c>
      <c r="W10">
        <f t="shared" si="23"/>
        <v>6.5122710983520959E-2</v>
      </c>
      <c r="X10">
        <f t="shared" si="24"/>
        <v>4.2848479476786886E-3</v>
      </c>
      <c r="Y10" s="1">
        <f t="shared" si="25"/>
        <v>264.46629584614266</v>
      </c>
      <c r="Z10" s="1">
        <f t="shared" si="26"/>
        <v>3390.4751018616512</v>
      </c>
    </row>
    <row r="11" spans="1:26" x14ac:dyDescent="0.55000000000000004">
      <c r="A11">
        <v>90</v>
      </c>
      <c r="B11" s="3" t="s">
        <v>56</v>
      </c>
      <c r="C11">
        <f t="shared" si="4"/>
        <v>36</v>
      </c>
      <c r="D11">
        <f t="shared" si="27"/>
        <v>25</v>
      </c>
      <c r="E11">
        <f t="shared" si="5"/>
        <v>51</v>
      </c>
      <c r="F11">
        <f t="shared" si="6"/>
        <v>3.5999999999999997E-2</v>
      </c>
      <c r="G11">
        <f t="shared" si="7"/>
        <v>2.5000000000000001E-2</v>
      </c>
      <c r="H11">
        <f t="shared" si="8"/>
        <v>5.0999999999999997E-2</v>
      </c>
      <c r="I11">
        <f t="shared" si="9"/>
        <v>5.0399999999999993E-2</v>
      </c>
      <c r="J11">
        <f t="shared" si="10"/>
        <v>3.4999999999999996E-2</v>
      </c>
      <c r="K11">
        <f t="shared" si="11"/>
        <v>7.1399999999999991E-2</v>
      </c>
      <c r="L11">
        <f t="shared" si="12"/>
        <v>4.9150991180877734E-2</v>
      </c>
      <c r="M11">
        <f t="shared" si="13"/>
        <v>6.8910618122242195E-2</v>
      </c>
      <c r="N11">
        <f t="shared" si="14"/>
        <v>3.4394583742433538E-2</v>
      </c>
      <c r="O11">
        <f t="shared" si="15"/>
        <v>8.8051108111756784E-3</v>
      </c>
      <c r="P11" s="1">
        <f t="shared" si="16"/>
        <v>29.579130823637872</v>
      </c>
      <c r="Q11" s="1">
        <f t="shared" si="17"/>
        <v>572.22217802047919</v>
      </c>
      <c r="R11">
        <f t="shared" si="18"/>
        <v>9.323999999999999E-2</v>
      </c>
      <c r="S11">
        <f t="shared" si="19"/>
        <v>6.4750000000000002E-2</v>
      </c>
      <c r="T11">
        <f t="shared" si="20"/>
        <v>0.13208999999999999</v>
      </c>
      <c r="U11">
        <f t="shared" si="21"/>
        <v>8.9025159903657003E-2</v>
      </c>
      <c r="V11">
        <f t="shared" si="22"/>
        <v>0.12373787206110931</v>
      </c>
      <c r="W11">
        <f t="shared" si="23"/>
        <v>6.2698240470953515E-2</v>
      </c>
      <c r="X11">
        <f t="shared" si="24"/>
        <v>1.5571334589325459E-2</v>
      </c>
      <c r="Y11" s="1">
        <f t="shared" si="25"/>
        <v>29.687926363478368</v>
      </c>
      <c r="Z11" s="1">
        <f t="shared" si="26"/>
        <v>303.79000724098393</v>
      </c>
    </row>
    <row r="12" spans="1:26" x14ac:dyDescent="0.55000000000000004">
      <c r="A12">
        <v>100</v>
      </c>
      <c r="B12" s="2" t="s">
        <v>26</v>
      </c>
      <c r="C12">
        <f t="shared" si="4"/>
        <v>0</v>
      </c>
      <c r="D12">
        <f t="shared" si="27"/>
        <v>0</v>
      </c>
      <c r="E12">
        <f t="shared" si="5"/>
        <v>0</v>
      </c>
      <c r="F12">
        <f t="shared" si="6"/>
        <v>0</v>
      </c>
      <c r="G12">
        <f t="shared" si="7"/>
        <v>0</v>
      </c>
      <c r="H12">
        <f t="shared" si="8"/>
        <v>0</v>
      </c>
      <c r="I12">
        <f t="shared" si="9"/>
        <v>0</v>
      </c>
      <c r="J12">
        <f t="shared" si="10"/>
        <v>0</v>
      </c>
      <c r="K12">
        <f t="shared" si="11"/>
        <v>0</v>
      </c>
      <c r="L12">
        <f t="shared" si="12"/>
        <v>0</v>
      </c>
      <c r="M12">
        <f t="shared" si="13"/>
        <v>0</v>
      </c>
      <c r="N12">
        <f t="shared" si="14"/>
        <v>0</v>
      </c>
      <c r="O12">
        <f t="shared" si="15"/>
        <v>0</v>
      </c>
      <c r="P12" s="1">
        <v>0</v>
      </c>
      <c r="Q12" s="1">
        <v>1</v>
      </c>
      <c r="R12">
        <f t="shared" si="18"/>
        <v>0</v>
      </c>
      <c r="S12">
        <f t="shared" si="19"/>
        <v>0</v>
      </c>
      <c r="T12">
        <f t="shared" si="20"/>
        <v>0</v>
      </c>
      <c r="U12">
        <f t="shared" si="21"/>
        <v>0</v>
      </c>
      <c r="V12">
        <f t="shared" si="22"/>
        <v>0</v>
      </c>
      <c r="W12">
        <f t="shared" si="23"/>
        <v>0</v>
      </c>
      <c r="X12">
        <f t="shared" si="24"/>
        <v>0</v>
      </c>
      <c r="Y12" s="1">
        <v>0</v>
      </c>
      <c r="Z12" s="1">
        <v>1</v>
      </c>
    </row>
    <row r="13" spans="1:26" x14ac:dyDescent="0.55000000000000004">
      <c r="A13">
        <v>110</v>
      </c>
      <c r="B13" s="2" t="s">
        <v>26</v>
      </c>
      <c r="C13">
        <f t="shared" si="4"/>
        <v>0</v>
      </c>
      <c r="D13">
        <f t="shared" si="27"/>
        <v>0</v>
      </c>
      <c r="E13">
        <f t="shared" si="5"/>
        <v>0</v>
      </c>
      <c r="F13">
        <f t="shared" si="6"/>
        <v>0</v>
      </c>
      <c r="G13">
        <f t="shared" si="7"/>
        <v>0</v>
      </c>
      <c r="H13">
        <f t="shared" si="8"/>
        <v>0</v>
      </c>
      <c r="I13">
        <f t="shared" si="9"/>
        <v>0</v>
      </c>
      <c r="J13">
        <f t="shared" si="10"/>
        <v>0</v>
      </c>
      <c r="K13">
        <f t="shared" si="11"/>
        <v>0</v>
      </c>
      <c r="L13">
        <f t="shared" si="12"/>
        <v>0</v>
      </c>
      <c r="M13">
        <f t="shared" si="13"/>
        <v>0</v>
      </c>
      <c r="N13">
        <f t="shared" si="14"/>
        <v>0</v>
      </c>
      <c r="O13">
        <f t="shared" si="15"/>
        <v>0</v>
      </c>
      <c r="P13" s="1">
        <v>0</v>
      </c>
      <c r="Q13" s="1">
        <v>1</v>
      </c>
      <c r="R13">
        <f t="shared" si="18"/>
        <v>0</v>
      </c>
      <c r="S13">
        <f t="shared" si="19"/>
        <v>0</v>
      </c>
      <c r="T13">
        <f t="shared" si="20"/>
        <v>0</v>
      </c>
      <c r="U13">
        <f t="shared" si="21"/>
        <v>0</v>
      </c>
      <c r="V13">
        <f t="shared" si="22"/>
        <v>0</v>
      </c>
      <c r="W13">
        <f t="shared" si="23"/>
        <v>0</v>
      </c>
      <c r="X13">
        <f t="shared" si="24"/>
        <v>0</v>
      </c>
      <c r="Y13" s="1">
        <v>0</v>
      </c>
      <c r="Z13" s="1">
        <v>1</v>
      </c>
    </row>
    <row r="14" spans="1:26" x14ac:dyDescent="0.55000000000000004">
      <c r="A14">
        <v>120</v>
      </c>
      <c r="B14" s="2" t="s">
        <v>26</v>
      </c>
      <c r="C14">
        <f t="shared" si="4"/>
        <v>0</v>
      </c>
      <c r="D14">
        <f t="shared" si="27"/>
        <v>0</v>
      </c>
      <c r="E14">
        <f t="shared" si="5"/>
        <v>0</v>
      </c>
      <c r="F14">
        <f t="shared" si="6"/>
        <v>0</v>
      </c>
      <c r="G14">
        <f t="shared" si="7"/>
        <v>0</v>
      </c>
      <c r="H14">
        <f t="shared" si="8"/>
        <v>0</v>
      </c>
      <c r="I14">
        <f t="shared" si="9"/>
        <v>0</v>
      </c>
      <c r="J14">
        <f t="shared" si="10"/>
        <v>0</v>
      </c>
      <c r="K14">
        <f t="shared" si="11"/>
        <v>0</v>
      </c>
      <c r="L14">
        <f t="shared" si="12"/>
        <v>0</v>
      </c>
      <c r="M14">
        <f t="shared" si="13"/>
        <v>0</v>
      </c>
      <c r="N14">
        <f t="shared" si="14"/>
        <v>0</v>
      </c>
      <c r="O14">
        <f t="shared" si="15"/>
        <v>0</v>
      </c>
      <c r="P14" s="1">
        <v>0</v>
      </c>
      <c r="Q14" s="1">
        <v>1</v>
      </c>
      <c r="R14">
        <f t="shared" si="18"/>
        <v>0</v>
      </c>
      <c r="S14">
        <f t="shared" si="19"/>
        <v>0</v>
      </c>
      <c r="T14">
        <f t="shared" si="20"/>
        <v>0</v>
      </c>
      <c r="U14">
        <f t="shared" si="21"/>
        <v>0</v>
      </c>
      <c r="V14">
        <f t="shared" si="22"/>
        <v>0</v>
      </c>
      <c r="W14">
        <f t="shared" si="23"/>
        <v>0</v>
      </c>
      <c r="X14">
        <f t="shared" si="24"/>
        <v>0</v>
      </c>
      <c r="Y14" s="1">
        <v>0</v>
      </c>
      <c r="Z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mixed</vt:lpstr>
      <vt:lpstr>men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Howard Thom</cp:lastModifiedBy>
  <dcterms:created xsi:type="dcterms:W3CDTF">2021-09-29T13:55:54Z</dcterms:created>
  <dcterms:modified xsi:type="dcterms:W3CDTF">2021-10-28T16:39:45Z</dcterms:modified>
</cp:coreProperties>
</file>