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Hoc\KDPM\DoAn_TodoListApp\DoAn_TodoListApp_test\"/>
    </mc:Choice>
  </mc:AlternateContent>
  <xr:revisionPtr revIDLastSave="0" documentId="13_ncr:1_{4428A7BD-849F-4841-BED0-EBCD1D3A2519}" xr6:coauthVersionLast="47" xr6:coauthVersionMax="47" xr10:uidLastSave="{00000000-0000-0000-0000-000000000000}"/>
  <bookViews>
    <workbookView xWindow="-110" yWindow="-110" windowWidth="19420" windowHeight="10420" tabRatio="696" xr2:uid="{00000000-000D-0000-FFFF-FFFF00000000}"/>
  </bookViews>
  <sheets>
    <sheet name="Test Cases" sheetId="1" r:id="rId1"/>
    <sheet name="Testcase bảnv2" sheetId="2" r:id="rId2"/>
  </sheets>
  <externalReferences>
    <externalReference r:id="rId3"/>
  </externalReferences>
  <definedNames>
    <definedName name="_BAI4">'[1]Metric &amp; Base Measures'!$EV$4</definedName>
    <definedName name="Code_Actual_Effort">#REF!</definedName>
    <definedName name="Code_Review_Defects_Rate">#REF!</definedName>
    <definedName name="Code_Review_Effort_Per_LOC">#REF!</definedName>
    <definedName name="Code_Review_Method">#REF!</definedName>
    <definedName name="Code_Review_Name">#REF!</definedName>
    <definedName name="Coding_Productivity">#REF!</definedName>
    <definedName name="Coding_Rework_Effort_Percentage">#REF!</definedName>
    <definedName name="Defects_Rate_Per_Each_Code_Review">#REF!</definedName>
    <definedName name="Design_Detail_Level">#REF!</definedName>
    <definedName name="Design_Review_Defects_Rate">#REF!</definedName>
    <definedName name="Design_Rework_Effort_Percentage">#REF!</definedName>
    <definedName name="é9">#REF!</definedName>
    <definedName name="Effort_Deviation">#REF!</definedName>
    <definedName name="Exp_Of_Manager">#REF!</definedName>
    <definedName name="Experience_of_Programmer_on_Product">#REF!</definedName>
    <definedName name="Experience_of_Programmer_on_Programming_Language">#REF!</definedName>
    <definedName name="Feature_Test_Defects_Rate">#REF!</definedName>
    <definedName name="Input_Requirement_Detai_Level">NA()</definedName>
    <definedName name="Integration_Test_Defects_Rate">#REF!</definedName>
    <definedName name="Internal_Reused_LOC_Percentage">#REF!</definedName>
    <definedName name="Iteration">'[1]Metric &amp; Base Measures'!$A$5:$A$18</definedName>
    <definedName name="Iterations">#REF!</definedName>
    <definedName name="Langauges">#REF!</definedName>
    <definedName name="Languages">#REF!</definedName>
    <definedName name="Mismatch_Requirement_Defects_Rate">NA()</definedName>
    <definedName name="Missing_Requirement_Defects_Rate">NA()</definedName>
    <definedName name="Months">#REF!</definedName>
    <definedName name="Pre_baseline_Added_Requirement_Defects_Rate">NA()</definedName>
    <definedName name="Requirement_Changes_Rate_in_Implementation_phase">#REF!</definedName>
    <definedName name="Requirement_Elicit_Method">NA()</definedName>
    <definedName name="Requirement_Review_Defects_Rate">#REF!</definedName>
    <definedName name="Requirement_Rework_Effor_Percentage">#REF!</definedName>
    <definedName name="Requirement_Schedule_Deviation">NA()</definedName>
    <definedName name="rngt">#REF!</definedName>
    <definedName name="System_Test_Defects_Rate">#REF!</definedName>
    <definedName name="Tool_for_Coding_Generation">#REF!</definedName>
    <definedName name="Tool_for_UT">#REF!</definedName>
    <definedName name="UAT_Defects_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4" i="2" l="1"/>
  <c r="A85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C42" i="2"/>
  <c r="C58" i="2"/>
  <c r="C59" i="2"/>
  <c r="C81" i="2"/>
  <c r="C43" i="2"/>
  <c r="C44" i="2"/>
  <c r="C45" i="2"/>
  <c r="C46" i="2"/>
  <c r="C47" i="2"/>
  <c r="C48" i="2"/>
  <c r="C49" i="2"/>
  <c r="C60" i="2"/>
  <c r="C61" i="2"/>
  <c r="C62" i="2"/>
  <c r="C63" i="2"/>
  <c r="C64" i="2"/>
  <c r="C65" i="2"/>
  <c r="C82" i="2"/>
  <c r="C83" i="2"/>
  <c r="C84" i="2"/>
  <c r="C66" i="2"/>
  <c r="C67" i="2"/>
  <c r="C68" i="2"/>
  <c r="C69" i="2"/>
  <c r="C70" i="2"/>
  <c r="C71" i="2"/>
  <c r="C72" i="2"/>
  <c r="C73" i="2"/>
  <c r="C74" i="2"/>
  <c r="C75" i="2"/>
  <c r="C76" i="2"/>
  <c r="C50" i="2"/>
  <c r="C51" i="2"/>
  <c r="C52" i="2"/>
  <c r="C53" i="2"/>
  <c r="C54" i="2"/>
  <c r="C55" i="2"/>
  <c r="C56" i="2"/>
  <c r="C57" i="2"/>
  <c r="C77" i="2"/>
  <c r="C78" i="2"/>
  <c r="C79" i="2"/>
  <c r="C80" i="2"/>
  <c r="C85" i="2"/>
  <c r="C21" i="2"/>
  <c r="C22" i="2"/>
  <c r="C31" i="2"/>
  <c r="C32" i="2"/>
  <c r="C23" i="2"/>
  <c r="C33" i="2"/>
  <c r="C34" i="2"/>
  <c r="C38" i="2"/>
  <c r="C24" i="2"/>
  <c r="C35" i="2"/>
  <c r="C25" i="2"/>
  <c r="C36" i="2"/>
  <c r="C26" i="2"/>
  <c r="C27" i="2"/>
  <c r="C28" i="2"/>
  <c r="C29" i="2"/>
  <c r="C30" i="2"/>
  <c r="C37" i="2"/>
  <c r="C39" i="2"/>
  <c r="C41" i="2"/>
  <c r="A41" i="2"/>
  <c r="C20" i="2"/>
  <c r="A20" i="2"/>
  <c r="D13" i="2"/>
  <c r="D12" i="2"/>
  <c r="D11" i="2"/>
  <c r="A82" i="1"/>
  <c r="A70" i="1"/>
  <c r="A83" i="1"/>
  <c r="A84" i="1"/>
  <c r="A71" i="1"/>
  <c r="A72" i="1"/>
  <c r="A73" i="1"/>
  <c r="A87" i="1"/>
  <c r="A85" i="1"/>
  <c r="A74" i="1"/>
  <c r="A75" i="1"/>
  <c r="A86" i="1"/>
  <c r="A76" i="1"/>
  <c r="A88" i="1"/>
  <c r="A77" i="1"/>
  <c r="A78" i="1"/>
  <c r="A79" i="1"/>
  <c r="A80" i="1"/>
  <c r="A81" i="1"/>
  <c r="A69" i="1"/>
  <c r="C82" i="1"/>
  <c r="C70" i="1"/>
  <c r="C83" i="1"/>
  <c r="C84" i="1"/>
  <c r="C71" i="1"/>
  <c r="C72" i="1"/>
  <c r="C73" i="1"/>
  <c r="C87" i="1"/>
  <c r="C85" i="1"/>
  <c r="C74" i="1"/>
  <c r="C75" i="1"/>
  <c r="C86" i="1"/>
  <c r="C76" i="1"/>
  <c r="C88" i="1"/>
  <c r="C77" i="1"/>
  <c r="C78" i="1"/>
  <c r="C79" i="1"/>
  <c r="C80" i="1"/>
  <c r="C81" i="1"/>
  <c r="C69" i="1"/>
  <c r="A48" i="1"/>
  <c r="C48" i="1"/>
  <c r="A59" i="1"/>
  <c r="A60" i="1"/>
  <c r="A61" i="1"/>
  <c r="A62" i="1"/>
  <c r="A63" i="1"/>
  <c r="A64" i="1"/>
  <c r="A65" i="1"/>
  <c r="A66" i="1"/>
  <c r="A67" i="1"/>
  <c r="A58" i="1"/>
  <c r="A43" i="1"/>
  <c r="A44" i="1"/>
  <c r="A49" i="1"/>
  <c r="A54" i="1"/>
  <c r="A45" i="1"/>
  <c r="A46" i="1"/>
  <c r="A50" i="1"/>
  <c r="A51" i="1"/>
  <c r="A55" i="1"/>
  <c r="A52" i="1"/>
  <c r="A56" i="1"/>
  <c r="A47" i="1"/>
  <c r="A53" i="1"/>
  <c r="A42" i="1"/>
  <c r="A35" i="1"/>
  <c r="A36" i="1"/>
  <c r="A32" i="1"/>
  <c r="A37" i="1"/>
  <c r="A40" i="1"/>
  <c r="A33" i="1"/>
  <c r="A34" i="1"/>
  <c r="A38" i="1"/>
  <c r="A39" i="1"/>
  <c r="A31" i="1"/>
  <c r="A21" i="1"/>
  <c r="A22" i="1"/>
  <c r="A23" i="1"/>
  <c r="A24" i="1"/>
  <c r="A25" i="1"/>
  <c r="A26" i="1"/>
  <c r="A27" i="1"/>
  <c r="A28" i="1"/>
  <c r="A29" i="1"/>
  <c r="A20" i="1"/>
  <c r="C59" i="1"/>
  <c r="C60" i="1"/>
  <c r="C61" i="1"/>
  <c r="C62" i="1"/>
  <c r="C63" i="1"/>
  <c r="C64" i="1"/>
  <c r="C65" i="1"/>
  <c r="C66" i="1"/>
  <c r="C67" i="1"/>
  <c r="C58" i="1"/>
  <c r="C43" i="1"/>
  <c r="C44" i="1"/>
  <c r="C49" i="1"/>
  <c r="C54" i="1"/>
  <c r="C45" i="1"/>
  <c r="C46" i="1"/>
  <c r="C50" i="1"/>
  <c r="C51" i="1"/>
  <c r="C55" i="1"/>
  <c r="C52" i="1"/>
  <c r="C56" i="1"/>
  <c r="C47" i="1"/>
  <c r="C53" i="1"/>
  <c r="C42" i="1"/>
  <c r="C38" i="1"/>
  <c r="C39" i="1"/>
  <c r="C35" i="1"/>
  <c r="C36" i="1"/>
  <c r="C32" i="1"/>
  <c r="C37" i="1"/>
  <c r="C40" i="1"/>
  <c r="C33" i="1"/>
  <c r="C34" i="1"/>
  <c r="C31" i="1"/>
  <c r="C21" i="1"/>
  <c r="C22" i="1"/>
  <c r="C25" i="1"/>
  <c r="C26" i="1"/>
  <c r="C23" i="1"/>
  <c r="C24" i="1"/>
  <c r="C27" i="1"/>
  <c r="C28" i="1"/>
  <c r="C29" i="1"/>
  <c r="C20" i="1"/>
  <c r="H13" i="2" l="1"/>
  <c r="D14" i="2"/>
  <c r="H11" i="2"/>
  <c r="H12" i="2"/>
  <c r="H13" i="1"/>
  <c r="H11" i="1"/>
  <c r="H12" i="1"/>
  <c r="D13" i="1"/>
  <c r="D12" i="1"/>
  <c r="D11" i="1"/>
  <c r="D14" i="1" l="1"/>
</calcChain>
</file>

<file path=xl/sharedStrings.xml><?xml version="1.0" encoding="utf-8"?>
<sst xmlns="http://schemas.openxmlformats.org/spreadsheetml/2006/main" count="1136" uniqueCount="260">
  <si>
    <t>Test Cases</t>
  </si>
  <si>
    <t>Platform / Configuration</t>
  </si>
  <si>
    <t>Legend</t>
  </si>
  <si>
    <t>OS</t>
  </si>
  <si>
    <t>Mod</t>
  </si>
  <si>
    <t>Modified TC</t>
  </si>
  <si>
    <t>Devices</t>
  </si>
  <si>
    <t>New</t>
  </si>
  <si>
    <t>New TC</t>
  </si>
  <si>
    <t>Screen size</t>
  </si>
  <si>
    <t>Normal TC</t>
  </si>
  <si>
    <t>Del</t>
  </si>
  <si>
    <t>Should be deleted</t>
  </si>
  <si>
    <t>Priority</t>
  </si>
  <si>
    <t>Number of Tcs</t>
  </si>
  <si>
    <t>Change</t>
  </si>
  <si>
    <t>High</t>
  </si>
  <si>
    <t>Normal</t>
  </si>
  <si>
    <t>Low</t>
  </si>
  <si>
    <t>Total</t>
  </si>
  <si>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</si>
  <si>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</si>
  <si>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</si>
  <si>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</si>
  <si>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</si>
  <si>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</si>
  <si>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</si>
  <si>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</si>
  <si>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</si>
  <si>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Change TC</t>
  </si>
  <si>
    <t>Author</t>
  </si>
  <si>
    <t>Remark</t>
  </si>
  <si>
    <t>Login</t>
  </si>
  <si>
    <t>Login with valid credentials</t>
  </si>
  <si>
    <t>Functional</t>
  </si>
  <si>
    <t>1. Open the app
2. Enter username: user1
3. Enter password: 1234
4. Click Login</t>
  </si>
  <si>
    <t>Main window is displayed</t>
  </si>
  <si>
    <t>Login with invalid password</t>
  </si>
  <si>
    <t>1. Open the app
2. Enter username: user1
3. Enter password: sai
4. Click Login</t>
  </si>
  <si>
    <t>Error message: Invalid username or password.</t>
  </si>
  <si>
    <t>Login with invalid username</t>
  </si>
  <si>
    <t>1. Open the app
2. Enter username: saiuser
3. Enter password: 1234
4. Click Login</t>
  </si>
  <si>
    <t>Login with empty username</t>
  </si>
  <si>
    <t>Validation</t>
  </si>
  <si>
    <t>1. Open the app
2. Leave username empty
3. Enter password: 1234
4. Click Login</t>
  </si>
  <si>
    <t>Warning: Please enter both username and password.</t>
  </si>
  <si>
    <t>Login with empty password</t>
  </si>
  <si>
    <t>1. Open the app
2. Enter username: user1
3. Leave password empty
4. Click Login</t>
  </si>
  <si>
    <t>Register with new username</t>
  </si>
  <si>
    <t>Register</t>
  </si>
  <si>
    <t>1. Open the app
2. Enter username: usernew
3. Enter password: pass123
4. Click Register</t>
  </si>
  <si>
    <t>Message: Account created successfully. You can now login.</t>
  </si>
  <si>
    <t>Register with existing username</t>
  </si>
  <si>
    <t>1. Open the app
2. Enter username: user1
3. Enter password: any
4. Click Register</t>
  </si>
  <si>
    <t>Warning: Username already exists.</t>
  </si>
  <si>
    <t>Register with empty username</t>
  </si>
  <si>
    <t>1. Open the app
2. Leave username empty
3. Enter password: 1234
4. Click Register</t>
  </si>
  <si>
    <t>Register with empty password</t>
  </si>
  <si>
    <t>1. Open the app
2. Enter username: user2
3. Leave password empty
4. Click Register</t>
  </si>
  <si>
    <t>Continue as guest</t>
  </si>
  <si>
    <t>Guest Login</t>
  </si>
  <si>
    <t>1. Open the app
2. Click the button 'Continue as guest'</t>
  </si>
  <si>
    <t>Navigates to the main interface with normal user access rights</t>
  </si>
  <si>
    <t>Verify Login button is visible and clickable</t>
  </si>
  <si>
    <t>UI</t>
  </si>
  <si>
    <t>1. Open the app
2. Observe the "Login" button</t>
  </si>
  <si>
    <t>Login button is visible and can be clicked</t>
  </si>
  <si>
    <t>Verify Register button is aligned and styled</t>
  </si>
  <si>
    <t>Register button aligned with Login and styled consistently</t>
  </si>
  <si>
    <t>Verify "Continue as guest" button is centered</t>
  </si>
  <si>
    <t>1. Open the app
2. Check if the "Continue as guest" button is centered</t>
  </si>
  <si>
    <t>Button is horizontally centered</t>
  </si>
  <si>
    <t>Check placeholder text in due date field</t>
  </si>
  <si>
    <t>Task</t>
  </si>
  <si>
    <t>1. Login
2. Observe the third input field</t>
  </si>
  <si>
    <t>Verify color and label of Add Task button</t>
  </si>
  <si>
    <t>1. Login
2. Observe Add Task button</t>
  </si>
  <si>
    <t>Button is pink and labeled “Add Task”</t>
  </si>
  <si>
    <t>Verify all buttons have hover effect</t>
  </si>
  <si>
    <t xml:space="preserve">	1. Login
2. Hover over each button</t>
  </si>
  <si>
    <t>Buttons change color or border on hover</t>
  </si>
  <si>
    <t>Verify all input fields are editable</t>
  </si>
  <si>
    <t xml:space="preserve">	1. Login
2. Try typing into all input fields</t>
  </si>
  <si>
    <t>All input fields accept input</t>
  </si>
  <si>
    <t>Verify scroll bar in task list when overflow</t>
  </si>
  <si>
    <t xml:space="preserve">	1. Login
2. Add 10+ tasks
3. Observe scroll behavior</t>
  </si>
  <si>
    <t>Scroll bar appears when task list overflows</t>
  </si>
  <si>
    <t>Verify consistent font across all widgets</t>
  </si>
  <si>
    <t>Full UI</t>
  </si>
  <si>
    <t>1. Open app
2. Login
3. Compare fonts of labels, inputs, and buttons</t>
  </si>
  <si>
    <t>Consistent font style and size used across all widgets</t>
  </si>
  <si>
    <t>Verify Logout button is placed at the bottom</t>
  </si>
  <si>
    <t>1. Login
2. Observe placement of Logout button</t>
  </si>
  <si>
    <t>Logout button is placed at bottom of interface</t>
  </si>
  <si>
    <t xml:space="preserve">Login </t>
  </si>
  <si>
    <t>1. Open the app
2. Check alignment &amp; style of Register button</t>
  </si>
  <si>
    <t>Placeholder text is: Enter due date (DD-MM-YYYY)…</t>
  </si>
  <si>
    <t>HIGH</t>
  </si>
  <si>
    <t>NORMAL</t>
  </si>
  <si>
    <t>LOW</t>
  </si>
  <si>
    <t>Add task with valid input</t>
  </si>
  <si>
    <t>Add Task</t>
  </si>
  <si>
    <t>1. Open app
2. Enter "Buy milk"
3. Click "Add" button</t>
  </si>
  <si>
    <t>"Buy milk" task is added to the list</t>
  </si>
  <si>
    <t>Add task with empty input</t>
  </si>
  <si>
    <t>Negative</t>
  </si>
  <si>
    <t>1. Open app
2. Leave input field empty
3. Click "Add" button</t>
  </si>
  <si>
    <t>Error message: "Task content cannot be empty"</t>
  </si>
  <si>
    <t>Add duplicate task</t>
  </si>
  <si>
    <t>Edge Case</t>
  </si>
  <si>
    <t>1. Add task "Buy milk"
2. Try adding "Buy milk" again</t>
  </si>
  <si>
    <t>Depends on design: Accept or show "Duplicate task" message</t>
  </si>
  <si>
    <t>Clarify behavior</t>
  </si>
  <si>
    <t>Delete single task</t>
  </si>
  <si>
    <t>Delete Task</t>
  </si>
  <si>
    <t>1. Add task "Buy bread"
2. Click delete icon next to it</t>
  </si>
  <si>
    <t>Task "Buy bread" is removed from the list</t>
  </si>
  <si>
    <t>Delete multiple tasks</t>
  </si>
  <si>
    <t>1. Add multiple tasks
2. Delete each one by one</t>
  </si>
  <si>
    <t>Each selected task is deleted correctly</t>
  </si>
  <si>
    <t>Delete task when list is empty</t>
  </si>
  <si>
    <t>1. Ensure task list is empty
2. Attempt to delete</t>
  </si>
  <si>
    <t>No action or a warning shown</t>
  </si>
  <si>
    <t>Edit task with valid text</t>
  </si>
  <si>
    <t>Edit Task</t>
  </si>
  <si>
    <t>1. Add task "Clean house"
2. Click edit
3. Change to "Clean kitchen"
4. Save</t>
  </si>
  <si>
    <t>Task updated to "Clean kitchen"</t>
  </si>
  <si>
    <t>Edit task to empty</t>
  </si>
  <si>
    <t>1. Add task
2. Edit and clear content
3. Click save</t>
  </si>
  <si>
    <t>Error: "Task content cannot be empty"</t>
  </si>
  <si>
    <t>Edit task to duplicate content</t>
  </si>
  <si>
    <t>1. Add "Task A", "Task B"
2. Edit "Task B" to "Task A"</t>
  </si>
  <si>
    <t>Depends on design: Accept or warn about duplicate</t>
  </si>
  <si>
    <t>Long text input for task</t>
  </si>
  <si>
    <t>1. Enter a task with 500+ characters
2. Click Add</t>
  </si>
  <si>
    <t>Task is added or truncated appropriately</t>
  </si>
  <si>
    <t>Check input limit</t>
  </si>
  <si>
    <t>Add task with special characters</t>
  </si>
  <si>
    <t>1. Add task "@home #urgent $$"
2. Click Add</t>
  </si>
  <si>
    <t>Task added with special characters displayed</t>
  </si>
  <si>
    <t>Undo deleted task (if supported)</t>
  </si>
  <si>
    <t>1. Delete task
2. Click "Undo" popup if available</t>
  </si>
  <si>
    <t>Task is restored to the list</t>
  </si>
  <si>
    <t>Optional feature</t>
  </si>
  <si>
    <t>Cancel edit action</t>
  </si>
  <si>
    <t>1. Edit a task
2. Click "Cancel" instead of "Save"</t>
  </si>
  <si>
    <t>Changes are discarded</t>
  </si>
  <si>
    <t>Check task persistence (reopen app)</t>
  </si>
  <si>
    <t>Storage</t>
  </si>
  <si>
    <t>1. Add task
2. Close and reopen app</t>
  </si>
  <si>
    <t>Task is still in the list</t>
  </si>
  <si>
    <t>Check local storage</t>
  </si>
  <si>
    <t>Add task with leading/trailing spaces</t>
  </si>
  <si>
    <t>1. Enter " Do laundry "
2. Click Add</t>
  </si>
  <si>
    <t>Task added as "Do laundry" (trimmed)</t>
  </si>
  <si>
    <t>Check auto-trim</t>
  </si>
  <si>
    <t>Verify that task can be marked as completed</t>
  </si>
  <si>
    <t>Task List Page</t>
  </si>
  <si>
    <t>Task is displayed in the list
Steps:
1. Select a task
2. Click on 'Mark as Done' button</t>
  </si>
  <si>
    <t>Task status changed to completed
Task appears with completed indicator</t>
  </si>
  <si>
    <t>Thanh Huyen</t>
  </si>
  <si>
    <t>Verify that marking task as completed without selecting shows an error</t>
  </si>
  <si>
    <t>No task is selected
Steps:
1. Click on 'Mark as Done' without selecting any task</t>
  </si>
  <si>
    <t>Error message shown: 'Please select a task.'</t>
  </si>
  <si>
    <t>Verify display of completed tasks with visual indicator</t>
  </si>
  <si>
    <t>Task is marked as completed
Steps:
1. Mark task as done
2. Observe task in list</t>
  </si>
  <si>
    <t>Task appears with '[Done]' prefix or different style</t>
  </si>
  <si>
    <t>Verify display of all tasks after login</t>
  </si>
  <si>
    <t>Main Page</t>
  </si>
  <si>
    <t>User logs in with existing tasks
Steps:
1. Login
2. Observe task list</t>
  </si>
  <si>
    <t>All existing tasks are displayed in list</t>
  </si>
  <si>
    <t>Verify placeholder text appears in entry fields</t>
  </si>
  <si>
    <t>Input Form</t>
  </si>
  <si>
    <t>App started
Steps:
1. Focus on task title entry
2. Unfocus if no input</t>
  </si>
  <si>
    <t>Placeholder 'Enter task title...' is visible when empty</t>
  </si>
  <si>
    <t>Verify scroll appears with many tasks</t>
  </si>
  <si>
    <t>Task list has more than 10 tasks
Steps:
1. Add 10+ tasks
2. Observe UI</t>
  </si>
  <si>
    <t>Scrollbar appears and works correctly</t>
  </si>
  <si>
    <t>Verify empty task list display on new user</t>
  </si>
  <si>
    <t>New user has no tasks
Steps:
1. Login with new account
2. Observe task list</t>
  </si>
  <si>
    <t>Task list is empty, no crash</t>
  </si>
  <si>
    <t>Verify font consistency across buttons and labels</t>
  </si>
  <si>
    <t>App UI</t>
  </si>
  <si>
    <t>App is opened
Steps:
1. Observe labels and buttons</t>
  </si>
  <si>
    <t>Font is Helvetica, size 14, bold for headings</t>
  </si>
  <si>
    <t>Verify due date is shown for each task</t>
  </si>
  <si>
    <t>Task with due date added
Steps:
1. Add task with date
2. Observe task list</t>
  </si>
  <si>
    <t>Each task displays due date correctly</t>
  </si>
  <si>
    <t>Verify completed tasks cannot be edited</t>
  </si>
  <si>
    <t>Task is marked as done
Steps:
1. Mark task done
2. Try to edit it</t>
  </si>
  <si>
    <t>Editing is disabled or warning shown</t>
  </si>
  <si>
    <t>Mark task as done</t>
  </si>
  <si>
    <t>Task Management</t>
  </si>
  <si>
    <t>Add task with special characters in title</t>
  </si>
  <si>
    <t>Enter title with special characters, valid task and due date, click Add Task</t>
  </si>
  <si>
    <t>Task added successfully with special characters</t>
  </si>
  <si>
    <t>Add task with today's date</t>
  </si>
  <si>
    <t>Enter today's date as due date, valid title and task, click Add Task</t>
  </si>
  <si>
    <t>Task with today's date added successfully</t>
  </si>
  <si>
    <t>Add task with past due date</t>
  </si>
  <si>
    <t>Enter past date as due date, valid title and task, click Add Task</t>
  </si>
  <si>
    <t>Task with past due date added successfully</t>
  </si>
  <si>
    <t>Update task with only title change</t>
  </si>
  <si>
    <t>Select task, change title only, click Update Task</t>
  </si>
  <si>
    <t>Task title updated successfully</t>
  </si>
  <si>
    <t>Update task with only task content change</t>
  </si>
  <si>
    <t>Select task, change task content only, click Update Task</t>
  </si>
  <si>
    <t>Task content updated successfully</t>
  </si>
  <si>
    <t>Update task with only due date change</t>
  </si>
  <si>
    <t>Select task, change due date only, click Update Task</t>
  </si>
  <si>
    <t>Task due date updated successfully</t>
  </si>
  <si>
    <t>Delete task with numeric title</t>
  </si>
  <si>
    <t>Add a task with numeric title, select and click Delete Task</t>
  </si>
  <si>
    <t>Task deleted successfully</t>
  </si>
  <si>
    <t>Select an incomplete task and click Mark as Done</t>
  </si>
  <si>
    <t>Task marked as completed</t>
  </si>
  <si>
    <t>Mark task already done</t>
  </si>
  <si>
    <t>Select a completed task and click Mark as Done</t>
  </si>
  <si>
    <t>Task remains completed, no change</t>
  </si>
  <si>
    <t>Add multiple tasks in sequence</t>
  </si>
  <si>
    <t>Add 5 different tasks with valid data in sequence</t>
  </si>
  <si>
    <t>All 5 tasks added successfully</t>
  </si>
  <si>
    <t>Register user with special characters in password</t>
  </si>
  <si>
    <t>Register a new user with special characters in password</t>
  </si>
  <si>
    <t>User registered successfully</t>
  </si>
  <si>
    <t>Register user with 50 characters username</t>
  </si>
  <si>
    <t>Register a new user with a username of 50 characters</t>
  </si>
  <si>
    <t>Login with case sensitive username</t>
  </si>
  <si>
    <t>Login with 'Huyen' and correct password</t>
  </si>
  <si>
    <t>Login fails due to case sensitivity</t>
  </si>
  <si>
    <t>Login with password with special characters</t>
  </si>
  <si>
    <t>Login with 'specialUser' and correct password</t>
  </si>
  <si>
    <t>Login successful</t>
  </si>
  <si>
    <t>Login with username containing spaces</t>
  </si>
  <si>
    <t>Login with username containing spaces and any password</t>
  </si>
  <si>
    <t>Login fails due to space in username</t>
  </si>
  <si>
    <t>Register user with admin name in uppercase</t>
  </si>
  <si>
    <t>Register a user named 'ADMIN'</t>
  </si>
  <si>
    <t>Register user with case difference in username</t>
  </si>
  <si>
    <t>Register a user named 'Admin'</t>
  </si>
  <si>
    <t>User registered successfully if case sensitivity applies</t>
  </si>
  <si>
    <t>Logout returns to login screen</t>
  </si>
  <si>
    <t>Login, then logout</t>
  </si>
  <si>
    <t>Returns to login screen</t>
  </si>
  <si>
    <t>Add task, exit, restart app, task persists</t>
  </si>
  <si>
    <t>Add a task, close and restart the app</t>
  </si>
  <si>
    <t>Task remains after app restart</t>
  </si>
  <si>
    <t>Try to add task with empty content by pressing Enter</t>
  </si>
  <si>
    <t>Try to add a task with empty fields by pressing Enter</t>
  </si>
  <si>
    <t>No task added, warning displayed</t>
  </si>
  <si>
    <t>Thanh Tuan</t>
  </si>
  <si>
    <t>Phuong Nhu</t>
  </si>
  <si>
    <t>Thuy Vy</t>
  </si>
  <si>
    <t>Ngoc Yen</t>
  </si>
  <si>
    <t>Windows10, Windows11, MacOS</t>
  </si>
  <si>
    <t>Add Task, Edit Task, Delete Task</t>
  </si>
  <si>
    <t>Lenovo ThinkPad X1 Yoga 3
Asus Zenbook 14 OLED UX3402ZA
Asus Tuf Gaming
HP
Macbook</t>
  </si>
  <si>
    <t>14inch FHD 1920 x 1080 pixel
14 inch  2880 x 1800 pixels</t>
  </si>
  <si>
    <t xml:space="preserve"> Login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</si>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</sst>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6">
    <font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  <font>
      <sz val="11"/>
      <color indexed="63"/>
      <name val="Arial"/>
      <family val="2"/>
    </font>
    <font>
      <i/>
      <sz val="11"/>
      <color indexed="12"/>
      <name val="Arial"/>
      <family val="2"/>
    </font>
    <font>
      <b/>
      <i/>
      <sz val="11"/>
      <color indexed="62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30"/>
        <bgColor indexed="21"/>
      </patternFill>
    </fill>
    <fill>
      <patternFill patternType="solid">
        <fgColor indexed="21"/>
        <bgColor indexed="57"/>
      </patternFill>
    </fill>
    <fill>
      <patternFill patternType="solid">
        <fgColor indexed="55"/>
        <bgColor indexed="23"/>
      </patternFill>
    </fill>
    <fill>
      <patternFill patternType="solid">
        <fgColor theme="9" tint="0.79998168889431442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1" fillId="2" borderId="0"/>
    <xf numFmtId="0" fontId="11" fillId="2" borderId="0"/>
    <xf numFmtId="0" fontId="15" fillId="0" borderId="0"/>
  </cellStyleXfs>
  <cellXfs count="6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wrapText="1"/>
    </xf>
    <xf numFmtId="0" fontId="6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7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3" fillId="0" borderId="4" xfId="1" applyNumberFormat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0" fontId="10" fillId="1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7" fillId="7" borderId="1" xfId="0" applyFont="1" applyFill="1" applyBorder="1" applyAlignment="1">
      <alignment horizontal="center" vertical="center"/>
    </xf>
    <xf numFmtId="0" fontId="0" fillId="0" borderId="5" xfId="0" applyBorder="1"/>
    <xf numFmtId="0" fontId="10" fillId="10" borderId="6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</cellXfs>
  <cellStyles count="6">
    <cellStyle name="Bình thường" xfId="0" builtinId="0"/>
    <cellStyle name="Bình thường 2" xfId="5" xr:uid="{FDD99B88-B734-4678-AD19-7AAB404D9484}"/>
    <cellStyle name="Normal_Copy of performance-test (2)" xfId="1" xr:uid="{00000000-0005-0000-0000-000001000000}"/>
    <cellStyle name="Normal_TSS-PV-TSU-0926-IPN-W100CB Test Suite" xfId="2" xr:uid="{00000000-0005-0000-0000-000002000000}"/>
    <cellStyle name="Untitled1" xfId="3" xr:uid="{00000000-0005-0000-0000-000003000000}"/>
    <cellStyle name="Untitled2" xfId="4" xr:uid="{00000000-0005-0000-0000-000004000000}"/>
  </cellStyles>
  <dxfs count="24">
    <dxf>
      <font>
        <b/>
        <i val="0"/>
      </font>
      <fill>
        <patternFill patternType="solid">
          <fgColor indexed="31"/>
          <bgColor indexed="22"/>
        </patternFill>
      </fill>
    </dxf>
    <dxf>
      <font>
        <b/>
        <i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lor indexed="9"/>
      </font>
      <fill>
        <patternFill patternType="solid">
          <fgColor indexed="38"/>
          <bgColor indexed="17"/>
        </patternFill>
      </fill>
    </dxf>
    <dxf>
      <font>
        <b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</font>
      <fill>
        <patternFill patternType="solid">
          <fgColor indexed="31"/>
          <bgColor indexed="22"/>
        </patternFill>
      </fill>
    </dxf>
    <dxf>
      <font>
        <b/>
        <i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</font>
      <fill>
        <patternFill patternType="solid">
          <fgColor indexed="31"/>
          <bgColor indexed="22"/>
        </patternFill>
      </fill>
    </dxf>
    <dxf>
      <font>
        <b/>
        <i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lor indexed="9"/>
      </font>
      <fill>
        <patternFill patternType="solid">
          <fgColor indexed="38"/>
          <bgColor indexed="17"/>
        </patternFill>
      </fill>
    </dxf>
    <dxf>
      <font>
        <b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</font>
      <fill>
        <patternFill patternType="solid">
          <fgColor indexed="31"/>
          <bgColor indexed="22"/>
        </patternFill>
      </fill>
    </dxf>
    <dxf>
      <font>
        <b/>
        <i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lor indexed="9"/>
      </font>
      <fill>
        <patternFill patternType="solid">
          <fgColor indexed="38"/>
          <bgColor indexed="17"/>
        </patternFill>
      </fill>
    </dxf>
    <dxf>
      <font>
        <b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99FF"/>
      <rgbColor rgb="00B3B3B3"/>
      <rgbColor rgb="00000080"/>
      <rgbColor rgb="00FF00FF"/>
      <rgbColor rgb="00FFFF00"/>
      <rgbColor rgb="0000FFFF"/>
      <rgbColor rgb="00800080"/>
      <rgbColor rgb="00800000"/>
      <rgbColor rgb="00006B6B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66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2323D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Software%20Testing\Week1\DucKhanhPhuongTrang\Documents%20and%20Settings\hsquy\My%20Documents\test%20DEV%20project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Metric &amp; Base Measures"/>
      <sheetName val="TOC"/>
      <sheetName val="Code &amp; Code rework effort"/>
      <sheetName val="Code Review effort"/>
      <sheetName val="SubProcess_Analyse &lt;Strat_Name&gt;"/>
      <sheetName val="FP-LOC conversion table"/>
      <sheetName val="Stratification Definition"/>
      <sheetName val="Guidelines"/>
      <sheetName val="Template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2"/>
  <sheetViews>
    <sheetView tabSelected="1" zoomScale="36" zoomScaleNormal="40" workbookViewId="0">
      <selection activeCell="H74" sqref="H74"/>
    </sheetView>
  </sheetViews>
  <sheetFormatPr defaultColWidth="11.54296875" defaultRowHeight="14"/>
  <cols>
    <col min="1" max="1" width="11.54296875" style="1" customWidth="1"/>
    <col min="2" max="2" width="15.7265625" style="1" customWidth="1"/>
    <col min="3" max="3" width="15.7265625" style="31" customWidth="1"/>
    <col min="4" max="4" width="76.6328125" style="1" customWidth="1"/>
    <col min="5" max="5" width="17" style="1" customWidth="1"/>
    <col min="6" max="6" width="17.54296875" style="1" customWidth="1"/>
    <col min="7" max="7" width="16.81640625" style="1" customWidth="1"/>
    <col min="8" max="8" width="79.453125" style="1" customWidth="1"/>
    <col min="9" max="9" width="69.81640625" style="1" customWidth="1"/>
    <col min="10" max="10" width="17.453125" style="2" customWidth="1"/>
    <col min="11" max="11" width="24.26953125" style="1" customWidth="1"/>
    <col min="12" max="12" width="20.26953125" style="1" customWidth="1"/>
    <col min="13" max="13" width="23.81640625" style="1" customWidth="1"/>
    <col min="14" max="14" width="11.54296875" style="1" customWidth="1"/>
    <col min="15" max="16384" width="11.54296875" style="1"/>
  </cols>
  <sheetData>
    <row r="1" spans="1:8" s="1" customFormat="1" ht="23.25" customHeight="1">
      <c r="A1" s="56" t="s">
        <v>0</v>
      </c>
      <c r="B1" s="57"/>
      <c r="C1" s="57"/>
      <c r="D1" s="32"/>
      <c r="E1" s="3"/>
      <c r="F1" s="3"/>
      <c r="G1" s="18"/>
      <c r="H1" s="4"/>
    </row>
    <row r="2" spans="1:8" s="1" customFormat="1" ht="15.4" customHeight="1">
      <c r="A2" s="5"/>
      <c r="B2" s="5"/>
      <c r="C2" s="27"/>
      <c r="D2" s="5"/>
      <c r="E2" s="3"/>
      <c r="F2" s="3"/>
      <c r="G2" s="18"/>
      <c r="H2" s="4"/>
    </row>
    <row r="3" spans="1:8" s="1" customFormat="1" ht="15" customHeight="1">
      <c r="A3" s="5"/>
      <c r="B3" s="5"/>
      <c r="C3" s="27"/>
      <c r="D3" s="5"/>
      <c r="E3" s="3"/>
      <c r="F3" s="3"/>
      <c r="G3" s="18"/>
      <c r="H3" s="4"/>
    </row>
    <row r="4" spans="1:8" s="1" customFormat="1" ht="15.4" customHeight="1">
      <c r="A4" s="5"/>
      <c r="B4" s="5"/>
      <c r="C4" s="58" t="s">
        <v>1</v>
      </c>
      <c r="D4" s="59"/>
      <c r="E4" s="3"/>
      <c r="F4" s="3"/>
      <c r="G4" s="58" t="s">
        <v>2</v>
      </c>
      <c r="H4" s="59"/>
    </row>
    <row r="5" spans="1:8" s="1" customFormat="1" ht="15.4" customHeight="1">
      <c r="A5" s="5"/>
      <c r="B5" s="5"/>
      <c r="C5" s="28" t="s">
        <v>3</v>
      </c>
      <c r="D5" s="7" t="s">
        <v>254</v>
      </c>
      <c r="E5" s="3"/>
      <c r="F5" s="3"/>
      <c r="G5" s="8" t="s">
        <v>4</v>
      </c>
      <c r="H5" s="9" t="s">
        <v>5</v>
      </c>
    </row>
    <row r="6" spans="1:8" s="1" customFormat="1" ht="72.5">
      <c r="A6" s="5"/>
      <c r="B6" s="5"/>
      <c r="C6" s="28" t="s">
        <v>6</v>
      </c>
      <c r="D6" s="53" t="s">
        <v>256</v>
      </c>
      <c r="E6" s="3"/>
      <c r="F6" s="3"/>
      <c r="G6" s="10" t="s">
        <v>7</v>
      </c>
      <c r="H6" s="11" t="s">
        <v>8</v>
      </c>
    </row>
    <row r="7" spans="1:8" s="1" customFormat="1" ht="29">
      <c r="A7" s="5"/>
      <c r="B7" s="5"/>
      <c r="C7" s="28" t="s">
        <v>9</v>
      </c>
      <c r="D7" s="53" t="s">
        <v>257</v>
      </c>
      <c r="E7" s="3"/>
      <c r="F7" s="3"/>
      <c r="G7" s="12"/>
      <c r="H7" s="11" t="s">
        <v>10</v>
      </c>
    </row>
    <row r="8" spans="1:8" s="1" customFormat="1" ht="15.4" customHeight="1">
      <c r="A8" s="5"/>
      <c r="B8" s="5"/>
      <c r="C8" s="27"/>
      <c r="D8" s="5"/>
      <c r="E8" s="3"/>
      <c r="F8" s="3"/>
      <c r="G8" s="13" t="s">
        <v>11</v>
      </c>
      <c r="H8" s="9" t="s">
        <v>12</v>
      </c>
    </row>
    <row r="9" spans="1:8" s="1" customFormat="1" ht="15" customHeight="1">
      <c r="A9" s="5"/>
      <c r="B9" s="5"/>
      <c r="C9" s="27"/>
      <c r="D9" s="5"/>
      <c r="E9" s="3"/>
      <c r="F9" s="3"/>
      <c r="G9" s="18"/>
      <c r="H9" s="14"/>
    </row>
    <row r="10" spans="1:8" s="1" customFormat="1" ht="15.4" customHeight="1">
      <c r="A10" s="5"/>
      <c r="B10" s="5"/>
      <c r="C10" s="33" t="s">
        <v>13</v>
      </c>
      <c r="D10" s="15" t="s">
        <v>14</v>
      </c>
      <c r="E10" s="3"/>
      <c r="F10" s="3"/>
      <c r="G10" s="15" t="s">
        <v>15</v>
      </c>
      <c r="H10" s="15" t="s">
        <v>14</v>
      </c>
    </row>
    <row r="11" spans="1:8" s="1" customFormat="1" ht="15.4" customHeight="1">
      <c r="A11" s="5"/>
      <c r="B11" s="5"/>
      <c r="C11" s="28" t="s">
        <v>16</v>
      </c>
      <c r="D11" s="16">
        <f>COUNTIF(J19:J3121,"HIGH")</f>
        <v>28</v>
      </c>
      <c r="E11" s="3"/>
      <c r="F11" s="3"/>
      <c r="G11" s="6" t="s">
        <v>4</v>
      </c>
      <c r="H11" s="16">
        <f>COUNTIF(A20:M88,"Mod")</f>
        <v>0</v>
      </c>
    </row>
    <row r="12" spans="1:8" s="1" customFormat="1" ht="15.4" customHeight="1">
      <c r="A12" s="5"/>
      <c r="B12" s="5"/>
      <c r="C12" s="28" t="s">
        <v>17</v>
      </c>
      <c r="D12" s="16">
        <f>COUNTIF(J19:J3081,"normal")</f>
        <v>30</v>
      </c>
      <c r="E12" s="3"/>
      <c r="F12" s="3"/>
      <c r="G12" s="6" t="s">
        <v>7</v>
      </c>
      <c r="H12" s="16">
        <f>COUNTIF(A20:M88,"New")</f>
        <v>65</v>
      </c>
    </row>
    <row r="13" spans="1:8" s="1" customFormat="1" ht="15.4" customHeight="1">
      <c r="A13" s="5"/>
      <c r="B13" s="5"/>
      <c r="C13" s="28" t="s">
        <v>18</v>
      </c>
      <c r="D13" s="16">
        <f>COUNTIF(J19:J3081,"LOW")</f>
        <v>7</v>
      </c>
      <c r="E13" s="3"/>
      <c r="F13" s="3"/>
      <c r="G13" s="6" t="s">
        <v>11</v>
      </c>
      <c r="H13" s="16">
        <f>COUNTIF(A22:M90,"Del")</f>
        <v>0</v>
      </c>
    </row>
    <row r="14" spans="1:8" s="1" customFormat="1" ht="15.4" customHeight="1">
      <c r="A14" s="5"/>
      <c r="B14" s="5"/>
      <c r="C14" s="29" t="s">
        <v>19</v>
      </c>
      <c r="D14" s="17">
        <f>SUM(D11:D13)</f>
        <v>65</v>
      </c>
      <c r="E14" s="3"/>
      <c r="F14" s="3"/>
      <c r="G14" s="18"/>
      <c r="H14" s="19"/>
    </row>
    <row r="15" spans="1:8" s="1" customFormat="1" ht="15.4" customHeight="1">
      <c r="A15" s="5"/>
      <c r="B15" s="5"/>
      <c r="C15" s="21"/>
      <c r="D15" s="20"/>
      <c r="E15" s="3"/>
      <c r="F15" s="3"/>
      <c r="G15" s="18"/>
      <c r="H15" s="4"/>
    </row>
    <row r="16" spans="1:8" s="1" customFormat="1" ht="15.4" customHeight="1">
      <c r="A16" s="5"/>
      <c r="B16" s="5"/>
      <c r="C16" s="20"/>
      <c r="D16" s="21"/>
      <c r="E16" s="3"/>
      <c r="F16" s="3"/>
      <c r="G16" s="18"/>
      <c r="H16" s="4"/>
    </row>
    <row r="17" spans="1:13">
      <c r="A17" s="22"/>
      <c r="B17" s="22"/>
      <c r="C17" s="30"/>
      <c r="D17" s="22"/>
      <c r="E17" s="23"/>
      <c r="F17" s="23"/>
      <c r="G17" s="24"/>
      <c r="H17" s="25"/>
      <c r="J17" s="1"/>
    </row>
    <row r="18" spans="1:13" s="26" customFormat="1" ht="60" customHeight="1">
      <c r="A18" s="37" t="s">
        <v>20</v>
      </c>
      <c r="B18" s="37" t="s">
        <v>21</v>
      </c>
      <c r="C18" s="37" t="s">
        <v>22</v>
      </c>
      <c r="D18" s="37" t="s">
        <v>23</v>
      </c>
      <c r="E18" s="37" t="s">
        <v>24</v>
      </c>
      <c r="F18" s="37" t="s">
        <v>25</v>
      </c>
      <c r="G18" s="37" t="s">
        <v>26</v>
      </c>
      <c r="H18" s="37" t="s">
        <v>27</v>
      </c>
      <c r="I18" s="37" t="s">
        <v>28</v>
      </c>
      <c r="J18" s="37" t="s">
        <v>13</v>
      </c>
      <c r="K18" s="37" t="s">
        <v>29</v>
      </c>
      <c r="L18" s="37" t="s">
        <v>30</v>
      </c>
      <c r="M18" s="37" t="s">
        <v>31</v>
      </c>
    </row>
    <row r="19" spans="1:13" ht="60" customHeight="1">
      <c r="A19" s="54" t="s">
        <v>32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ht="60" customHeight="1">
      <c r="A20" s="43">
        <f t="shared" ref="A20:A29" si="0">ROW(A20)-ROW($A$20)+1</f>
        <v>1</v>
      </c>
      <c r="B20" s="43"/>
      <c r="C20" s="38" t="str">
        <f t="shared" ref="C20:C29" si="1">"TC" &amp; TEXT(ROW(C20)-ROW($C$20)+1,"000")</f>
        <v>TC001</v>
      </c>
      <c r="D20" s="38" t="s">
        <v>33</v>
      </c>
      <c r="E20" s="38">
        <v>2</v>
      </c>
      <c r="F20" s="38" t="s">
        <v>34</v>
      </c>
      <c r="G20" s="38" t="s">
        <v>32</v>
      </c>
      <c r="H20" s="38" t="s">
        <v>35</v>
      </c>
      <c r="I20" s="38" t="s">
        <v>36</v>
      </c>
      <c r="J20" s="39" t="s">
        <v>16</v>
      </c>
      <c r="K20" s="50" t="s">
        <v>7</v>
      </c>
      <c r="L20" s="38" t="s">
        <v>250</v>
      </c>
      <c r="M20" s="38"/>
    </row>
    <row r="21" spans="1:13" ht="60" customHeight="1">
      <c r="A21" s="43">
        <f t="shared" si="0"/>
        <v>2</v>
      </c>
      <c r="B21" s="43"/>
      <c r="C21" s="38" t="str">
        <f t="shared" si="1"/>
        <v>TC002</v>
      </c>
      <c r="D21" s="46" t="s">
        <v>37</v>
      </c>
      <c r="E21" s="38">
        <v>2</v>
      </c>
      <c r="F21" s="38" t="s">
        <v>34</v>
      </c>
      <c r="G21" s="38" t="s">
        <v>32</v>
      </c>
      <c r="H21" s="38" t="s">
        <v>38</v>
      </c>
      <c r="I21" s="47" t="s">
        <v>39</v>
      </c>
      <c r="J21" s="39" t="s">
        <v>16</v>
      </c>
      <c r="K21" s="50" t="s">
        <v>7</v>
      </c>
      <c r="L21" s="38" t="s">
        <v>250</v>
      </c>
      <c r="M21" s="38"/>
    </row>
    <row r="22" spans="1:13" ht="60" customHeight="1">
      <c r="A22" s="43">
        <f t="shared" si="0"/>
        <v>3</v>
      </c>
      <c r="B22" s="43"/>
      <c r="C22" s="38" t="str">
        <f t="shared" si="1"/>
        <v>TC003</v>
      </c>
      <c r="D22" s="46" t="s">
        <v>40</v>
      </c>
      <c r="E22" s="38">
        <v>2</v>
      </c>
      <c r="F22" s="38" t="s">
        <v>34</v>
      </c>
      <c r="G22" s="38" t="s">
        <v>32</v>
      </c>
      <c r="H22" s="38" t="s">
        <v>41</v>
      </c>
      <c r="I22" s="38" t="s">
        <v>39</v>
      </c>
      <c r="J22" s="39" t="s">
        <v>16</v>
      </c>
      <c r="K22" s="50" t="s">
        <v>7</v>
      </c>
      <c r="L22" s="38" t="s">
        <v>250</v>
      </c>
      <c r="M22" s="38"/>
    </row>
    <row r="23" spans="1:13" ht="60" customHeight="1">
      <c r="A23" s="43">
        <f t="shared" si="0"/>
        <v>4</v>
      </c>
      <c r="B23" s="43"/>
      <c r="C23" s="38" t="str">
        <f t="shared" si="1"/>
        <v>TC004</v>
      </c>
      <c r="D23" s="46" t="s">
        <v>48</v>
      </c>
      <c r="E23" s="38">
        <v>2</v>
      </c>
      <c r="F23" s="38" t="s">
        <v>34</v>
      </c>
      <c r="G23" s="38" t="s">
        <v>49</v>
      </c>
      <c r="H23" s="38" t="s">
        <v>50</v>
      </c>
      <c r="I23" s="38" t="s">
        <v>51</v>
      </c>
      <c r="J23" s="39" t="s">
        <v>16</v>
      </c>
      <c r="K23" s="50" t="s">
        <v>7</v>
      </c>
      <c r="L23" s="38" t="s">
        <v>250</v>
      </c>
      <c r="M23" s="38"/>
    </row>
    <row r="24" spans="1:13" ht="60" customHeight="1">
      <c r="A24" s="43">
        <f t="shared" si="0"/>
        <v>5</v>
      </c>
      <c r="B24" s="43"/>
      <c r="C24" s="38" t="str">
        <f t="shared" si="1"/>
        <v>TC005</v>
      </c>
      <c r="D24" s="46" t="s">
        <v>52</v>
      </c>
      <c r="E24" s="38">
        <v>2</v>
      </c>
      <c r="F24" s="38" t="s">
        <v>34</v>
      </c>
      <c r="G24" s="38" t="s">
        <v>49</v>
      </c>
      <c r="H24" s="38" t="s">
        <v>53</v>
      </c>
      <c r="I24" s="38" t="s">
        <v>54</v>
      </c>
      <c r="J24" s="39" t="s">
        <v>16</v>
      </c>
      <c r="K24" s="50" t="s">
        <v>7</v>
      </c>
      <c r="L24" s="38" t="s">
        <v>250</v>
      </c>
      <c r="M24" s="38"/>
    </row>
    <row r="25" spans="1:13" ht="60" customHeight="1">
      <c r="A25" s="43">
        <f t="shared" si="0"/>
        <v>6</v>
      </c>
      <c r="B25" s="43"/>
      <c r="C25" s="38" t="str">
        <f t="shared" si="1"/>
        <v>TC006</v>
      </c>
      <c r="D25" s="46" t="s">
        <v>42</v>
      </c>
      <c r="E25" s="38">
        <v>1</v>
      </c>
      <c r="F25" s="38" t="s">
        <v>43</v>
      </c>
      <c r="G25" s="38" t="s">
        <v>32</v>
      </c>
      <c r="H25" s="38" t="s">
        <v>44</v>
      </c>
      <c r="I25" s="47" t="s">
        <v>45</v>
      </c>
      <c r="J25" s="39" t="s">
        <v>17</v>
      </c>
      <c r="K25" s="50" t="s">
        <v>7</v>
      </c>
      <c r="L25" s="38" t="s">
        <v>250</v>
      </c>
      <c r="M25" s="38"/>
    </row>
    <row r="26" spans="1:13" ht="60" customHeight="1">
      <c r="A26" s="43">
        <f t="shared" si="0"/>
        <v>7</v>
      </c>
      <c r="B26" s="43"/>
      <c r="C26" s="38" t="str">
        <f t="shared" si="1"/>
        <v>TC007</v>
      </c>
      <c r="D26" s="46" t="s">
        <v>46</v>
      </c>
      <c r="E26" s="38">
        <v>1</v>
      </c>
      <c r="F26" s="38" t="s">
        <v>43</v>
      </c>
      <c r="G26" s="38" t="s">
        <v>32</v>
      </c>
      <c r="H26" s="38" t="s">
        <v>47</v>
      </c>
      <c r="I26" s="38" t="s">
        <v>45</v>
      </c>
      <c r="J26" s="39" t="s">
        <v>17</v>
      </c>
      <c r="K26" s="50" t="s">
        <v>7</v>
      </c>
      <c r="L26" s="38" t="s">
        <v>250</v>
      </c>
      <c r="M26" s="38"/>
    </row>
    <row r="27" spans="1:13" ht="60" customHeight="1">
      <c r="A27" s="43">
        <f t="shared" si="0"/>
        <v>8</v>
      </c>
      <c r="B27" s="43"/>
      <c r="C27" s="38" t="str">
        <f t="shared" si="1"/>
        <v>TC008</v>
      </c>
      <c r="D27" s="46" t="s">
        <v>55</v>
      </c>
      <c r="E27" s="38">
        <v>1</v>
      </c>
      <c r="F27" s="38" t="s">
        <v>43</v>
      </c>
      <c r="G27" s="38" t="s">
        <v>49</v>
      </c>
      <c r="H27" s="38" t="s">
        <v>56</v>
      </c>
      <c r="I27" s="38" t="s">
        <v>45</v>
      </c>
      <c r="J27" s="39" t="s">
        <v>17</v>
      </c>
      <c r="K27" s="50" t="s">
        <v>7</v>
      </c>
      <c r="L27" s="38" t="s">
        <v>250</v>
      </c>
      <c r="M27" s="38"/>
    </row>
    <row r="28" spans="1:13" ht="60" customHeight="1">
      <c r="A28" s="43">
        <f t="shared" si="0"/>
        <v>9</v>
      </c>
      <c r="B28" s="43"/>
      <c r="C28" s="38" t="str">
        <f t="shared" si="1"/>
        <v>TC009</v>
      </c>
      <c r="D28" s="46" t="s">
        <v>57</v>
      </c>
      <c r="E28" s="38">
        <v>1</v>
      </c>
      <c r="F28" s="38" t="s">
        <v>43</v>
      </c>
      <c r="G28" s="38" t="s">
        <v>49</v>
      </c>
      <c r="H28" s="38" t="s">
        <v>58</v>
      </c>
      <c r="I28" s="38" t="s">
        <v>45</v>
      </c>
      <c r="J28" s="39" t="s">
        <v>17</v>
      </c>
      <c r="K28" s="50" t="s">
        <v>7</v>
      </c>
      <c r="L28" s="38" t="s">
        <v>250</v>
      </c>
      <c r="M28" s="38"/>
    </row>
    <row r="29" spans="1:13" ht="60" customHeight="1">
      <c r="A29" s="43">
        <f t="shared" si="0"/>
        <v>10</v>
      </c>
      <c r="B29" s="43"/>
      <c r="C29" s="38" t="str">
        <f t="shared" si="1"/>
        <v>TC010</v>
      </c>
      <c r="D29" s="46" t="s">
        <v>59</v>
      </c>
      <c r="E29" s="38">
        <v>1</v>
      </c>
      <c r="F29" s="38" t="s">
        <v>34</v>
      </c>
      <c r="G29" s="38" t="s">
        <v>60</v>
      </c>
      <c r="H29" s="38" t="s">
        <v>61</v>
      </c>
      <c r="I29" s="48" t="s">
        <v>62</v>
      </c>
      <c r="J29" s="39" t="s">
        <v>18</v>
      </c>
      <c r="K29" s="50" t="s">
        <v>7</v>
      </c>
      <c r="L29" s="38" t="s">
        <v>250</v>
      </c>
      <c r="M29" s="38"/>
    </row>
    <row r="30" spans="1:13" ht="60" customHeight="1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3" ht="60" customHeight="1">
      <c r="A31" s="43">
        <f t="shared" ref="A31:A40" si="2">ROW(A31)-ROW($A$20)</f>
        <v>11</v>
      </c>
      <c r="B31" s="43"/>
      <c r="C31" s="38" t="str">
        <f t="shared" ref="C31:C40" si="3">"TC" &amp; TEXT(ROW(C31)-ROW($C$20),"000")</f>
        <v>TC011</v>
      </c>
      <c r="D31" s="46" t="s">
        <v>63</v>
      </c>
      <c r="E31" s="38">
        <v>1</v>
      </c>
      <c r="F31" s="38" t="s">
        <v>64</v>
      </c>
      <c r="G31" s="38" t="s">
        <v>94</v>
      </c>
      <c r="H31" s="38" t="s">
        <v>65</v>
      </c>
      <c r="I31" s="38" t="s">
        <v>66</v>
      </c>
      <c r="J31" s="39" t="s">
        <v>97</v>
      </c>
      <c r="K31" s="50" t="s">
        <v>7</v>
      </c>
      <c r="L31" s="38" t="s">
        <v>251</v>
      </c>
      <c r="M31" s="38"/>
    </row>
    <row r="32" spans="1:13" ht="60" customHeight="1">
      <c r="A32" s="43">
        <f t="shared" si="2"/>
        <v>12</v>
      </c>
      <c r="B32" s="43"/>
      <c r="C32" s="38" t="str">
        <f t="shared" si="3"/>
        <v>TC012</v>
      </c>
      <c r="D32" s="46" t="s">
        <v>72</v>
      </c>
      <c r="E32" s="38">
        <v>1</v>
      </c>
      <c r="F32" s="38" t="s">
        <v>64</v>
      </c>
      <c r="G32" s="38" t="s">
        <v>73</v>
      </c>
      <c r="H32" s="38" t="s">
        <v>74</v>
      </c>
      <c r="I32" s="38" t="s">
        <v>96</v>
      </c>
      <c r="J32" s="39" t="s">
        <v>97</v>
      </c>
      <c r="K32" s="50" t="s">
        <v>7</v>
      </c>
      <c r="L32" s="38" t="s">
        <v>251</v>
      </c>
      <c r="M32" s="38"/>
    </row>
    <row r="33" spans="1:13" ht="60" customHeight="1">
      <c r="A33" s="43">
        <f t="shared" si="2"/>
        <v>13</v>
      </c>
      <c r="B33" s="43"/>
      <c r="C33" s="38" t="str">
        <f t="shared" si="3"/>
        <v>TC013</v>
      </c>
      <c r="D33" s="46" t="s">
        <v>81</v>
      </c>
      <c r="E33" s="38">
        <v>1</v>
      </c>
      <c r="F33" s="38" t="s">
        <v>64</v>
      </c>
      <c r="G33" s="38" t="s">
        <v>73</v>
      </c>
      <c r="H33" s="38" t="s">
        <v>82</v>
      </c>
      <c r="I33" s="38" t="s">
        <v>83</v>
      </c>
      <c r="J33" s="39" t="s">
        <v>97</v>
      </c>
      <c r="K33" s="50" t="s">
        <v>7</v>
      </c>
      <c r="L33" s="38" t="s">
        <v>251</v>
      </c>
      <c r="M33" s="38"/>
    </row>
    <row r="34" spans="1:13" ht="60" customHeight="1">
      <c r="A34" s="43">
        <f t="shared" si="2"/>
        <v>14</v>
      </c>
      <c r="B34" s="43"/>
      <c r="C34" s="38" t="str">
        <f t="shared" si="3"/>
        <v>TC014</v>
      </c>
      <c r="D34" s="46" t="s">
        <v>84</v>
      </c>
      <c r="E34" s="38">
        <v>2</v>
      </c>
      <c r="F34" s="38" t="s">
        <v>64</v>
      </c>
      <c r="G34" s="38" t="s">
        <v>73</v>
      </c>
      <c r="H34" s="38" t="s">
        <v>85</v>
      </c>
      <c r="I34" s="38" t="s">
        <v>86</v>
      </c>
      <c r="J34" s="39" t="s">
        <v>97</v>
      </c>
      <c r="K34" s="50" t="s">
        <v>7</v>
      </c>
      <c r="L34" s="38" t="s">
        <v>251</v>
      </c>
      <c r="M34" s="38"/>
    </row>
    <row r="35" spans="1:13" ht="60" customHeight="1">
      <c r="A35" s="43">
        <f t="shared" si="2"/>
        <v>15</v>
      </c>
      <c r="B35" s="43"/>
      <c r="C35" s="38" t="str">
        <f t="shared" si="3"/>
        <v>TC015</v>
      </c>
      <c r="D35" s="46" t="s">
        <v>67</v>
      </c>
      <c r="E35" s="38">
        <v>1</v>
      </c>
      <c r="F35" s="38" t="s">
        <v>64</v>
      </c>
      <c r="G35" s="38" t="s">
        <v>94</v>
      </c>
      <c r="H35" s="38" t="s">
        <v>95</v>
      </c>
      <c r="I35" s="38" t="s">
        <v>68</v>
      </c>
      <c r="J35" s="39" t="s">
        <v>98</v>
      </c>
      <c r="K35" s="50" t="s">
        <v>7</v>
      </c>
      <c r="L35" s="38" t="s">
        <v>251</v>
      </c>
      <c r="M35" s="38"/>
    </row>
    <row r="36" spans="1:13" ht="60" customHeight="1">
      <c r="A36" s="43">
        <f t="shared" si="2"/>
        <v>16</v>
      </c>
      <c r="B36" s="43"/>
      <c r="C36" s="38" t="str">
        <f t="shared" si="3"/>
        <v>TC016</v>
      </c>
      <c r="D36" s="46" t="s">
        <v>69</v>
      </c>
      <c r="E36" s="38">
        <v>1</v>
      </c>
      <c r="F36" s="38" t="s">
        <v>64</v>
      </c>
      <c r="G36" s="38" t="s">
        <v>94</v>
      </c>
      <c r="H36" s="38" t="s">
        <v>70</v>
      </c>
      <c r="I36" s="38" t="s">
        <v>71</v>
      </c>
      <c r="J36" s="39" t="s">
        <v>98</v>
      </c>
      <c r="K36" s="50" t="s">
        <v>7</v>
      </c>
      <c r="L36" s="38" t="s">
        <v>251</v>
      </c>
      <c r="M36" s="38"/>
    </row>
    <row r="37" spans="1:13" ht="60" customHeight="1">
      <c r="A37" s="43">
        <f t="shared" si="2"/>
        <v>17</v>
      </c>
      <c r="B37" s="43"/>
      <c r="C37" s="38" t="str">
        <f t="shared" si="3"/>
        <v>TC017</v>
      </c>
      <c r="D37" s="46" t="s">
        <v>75</v>
      </c>
      <c r="E37" s="38">
        <v>1</v>
      </c>
      <c r="F37" s="38" t="s">
        <v>64</v>
      </c>
      <c r="G37" s="38" t="s">
        <v>73</v>
      </c>
      <c r="H37" s="38" t="s">
        <v>76</v>
      </c>
      <c r="I37" s="38" t="s">
        <v>77</v>
      </c>
      <c r="J37" s="39" t="s">
        <v>98</v>
      </c>
      <c r="K37" s="50" t="s">
        <v>7</v>
      </c>
      <c r="L37" s="38" t="s">
        <v>251</v>
      </c>
      <c r="M37" s="38"/>
    </row>
    <row r="38" spans="1:13" ht="60" customHeight="1">
      <c r="A38" s="43">
        <f t="shared" si="2"/>
        <v>18</v>
      </c>
      <c r="B38" s="43"/>
      <c r="C38" s="38" t="str">
        <f t="shared" si="3"/>
        <v>TC018</v>
      </c>
      <c r="D38" s="46" t="s">
        <v>87</v>
      </c>
      <c r="E38" s="38">
        <v>1</v>
      </c>
      <c r="F38" s="38" t="s">
        <v>64</v>
      </c>
      <c r="G38" s="38" t="s">
        <v>88</v>
      </c>
      <c r="H38" s="38" t="s">
        <v>89</v>
      </c>
      <c r="I38" s="38" t="s">
        <v>90</v>
      </c>
      <c r="J38" s="39" t="s">
        <v>98</v>
      </c>
      <c r="K38" s="50" t="s">
        <v>7</v>
      </c>
      <c r="L38" s="38" t="s">
        <v>251</v>
      </c>
      <c r="M38" s="38"/>
    </row>
    <row r="39" spans="1:13" ht="60" customHeight="1">
      <c r="A39" s="43">
        <f t="shared" si="2"/>
        <v>19</v>
      </c>
      <c r="B39" s="43"/>
      <c r="C39" s="38" t="str">
        <f t="shared" si="3"/>
        <v>TC019</v>
      </c>
      <c r="D39" s="46" t="s">
        <v>91</v>
      </c>
      <c r="E39" s="38">
        <v>1</v>
      </c>
      <c r="F39" s="38" t="s">
        <v>64</v>
      </c>
      <c r="G39" s="38" t="s">
        <v>73</v>
      </c>
      <c r="H39" s="38" t="s">
        <v>92</v>
      </c>
      <c r="I39" s="38" t="s">
        <v>93</v>
      </c>
      <c r="J39" s="39" t="s">
        <v>98</v>
      </c>
      <c r="K39" s="50" t="s">
        <v>7</v>
      </c>
      <c r="L39" s="38" t="s">
        <v>251</v>
      </c>
      <c r="M39" s="38"/>
    </row>
    <row r="40" spans="1:13" ht="60" customHeight="1">
      <c r="A40" s="43">
        <f t="shared" si="2"/>
        <v>20</v>
      </c>
      <c r="B40" s="43"/>
      <c r="C40" s="38" t="str">
        <f t="shared" si="3"/>
        <v>TC020</v>
      </c>
      <c r="D40" s="46" t="s">
        <v>78</v>
      </c>
      <c r="E40" s="38">
        <v>1</v>
      </c>
      <c r="F40" s="38" t="s">
        <v>64</v>
      </c>
      <c r="G40" s="38" t="s">
        <v>73</v>
      </c>
      <c r="H40" s="38" t="s">
        <v>79</v>
      </c>
      <c r="I40" s="38" t="s">
        <v>80</v>
      </c>
      <c r="J40" s="39" t="s">
        <v>99</v>
      </c>
      <c r="K40" s="50" t="s">
        <v>7</v>
      </c>
      <c r="L40" s="38" t="s">
        <v>251</v>
      </c>
      <c r="M40" s="38"/>
    </row>
    <row r="41" spans="1:13" ht="60" customHeight="1">
      <c r="A41" s="54" t="s">
        <v>255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ht="60" customHeight="1">
      <c r="A42" s="43">
        <f t="shared" ref="A42:A56" si="4">ROW(A42)-ROW($A$20)-1</f>
        <v>21</v>
      </c>
      <c r="B42" s="40"/>
      <c r="C42" s="38" t="str">
        <f t="shared" ref="C42:C56" si="5">"TC" &amp; TEXT(ROW(C42)-ROW($C$20)-1,"000")</f>
        <v>TC021</v>
      </c>
      <c r="D42" s="40" t="s">
        <v>100</v>
      </c>
      <c r="E42" s="41">
        <v>3</v>
      </c>
      <c r="F42" s="42" t="s">
        <v>34</v>
      </c>
      <c r="G42" s="42" t="s">
        <v>101</v>
      </c>
      <c r="H42" s="41" t="s">
        <v>102</v>
      </c>
      <c r="I42" s="41" t="s">
        <v>103</v>
      </c>
      <c r="J42" s="39" t="s">
        <v>97</v>
      </c>
      <c r="K42" s="50" t="s">
        <v>7</v>
      </c>
      <c r="L42" s="41" t="s">
        <v>252</v>
      </c>
      <c r="M42" s="41"/>
    </row>
    <row r="43" spans="1:13" ht="60" customHeight="1">
      <c r="A43" s="43">
        <f t="shared" si="4"/>
        <v>22</v>
      </c>
      <c r="B43" s="40"/>
      <c r="C43" s="38" t="str">
        <f t="shared" si="5"/>
        <v>TC022</v>
      </c>
      <c r="D43" s="43" t="s">
        <v>104</v>
      </c>
      <c r="E43" s="41">
        <v>2</v>
      </c>
      <c r="F43" s="42" t="s">
        <v>105</v>
      </c>
      <c r="G43" s="42" t="s">
        <v>101</v>
      </c>
      <c r="H43" s="41" t="s">
        <v>106</v>
      </c>
      <c r="I43" s="41" t="s">
        <v>107</v>
      </c>
      <c r="J43" s="39" t="s">
        <v>97</v>
      </c>
      <c r="K43" s="50" t="s">
        <v>7</v>
      </c>
      <c r="L43" s="41" t="s">
        <v>252</v>
      </c>
      <c r="M43" s="41"/>
    </row>
    <row r="44" spans="1:13" ht="60" customHeight="1">
      <c r="A44" s="43">
        <f t="shared" si="4"/>
        <v>23</v>
      </c>
      <c r="B44" s="40"/>
      <c r="C44" s="38" t="str">
        <f t="shared" si="5"/>
        <v>TC023</v>
      </c>
      <c r="D44" s="42" t="s">
        <v>113</v>
      </c>
      <c r="E44" s="41">
        <v>3</v>
      </c>
      <c r="F44" s="42" t="s">
        <v>34</v>
      </c>
      <c r="G44" s="42" t="s">
        <v>114</v>
      </c>
      <c r="H44" s="41" t="s">
        <v>115</v>
      </c>
      <c r="I44" s="41" t="s">
        <v>116</v>
      </c>
      <c r="J44" s="39" t="s">
        <v>97</v>
      </c>
      <c r="K44" s="50" t="s">
        <v>7</v>
      </c>
      <c r="L44" s="41" t="s">
        <v>252</v>
      </c>
      <c r="M44" s="41"/>
    </row>
    <row r="45" spans="1:13" ht="60" customHeight="1">
      <c r="A45" s="43">
        <f t="shared" si="4"/>
        <v>24</v>
      </c>
      <c r="B45" s="40"/>
      <c r="C45" s="38" t="str">
        <f t="shared" si="5"/>
        <v>TC024</v>
      </c>
      <c r="D45" s="42" t="s">
        <v>123</v>
      </c>
      <c r="E45" s="41">
        <v>3</v>
      </c>
      <c r="F45" s="42" t="s">
        <v>34</v>
      </c>
      <c r="G45" s="42" t="s">
        <v>124</v>
      </c>
      <c r="H45" s="41" t="s">
        <v>125</v>
      </c>
      <c r="I45" s="41" t="s">
        <v>126</v>
      </c>
      <c r="J45" s="39" t="s">
        <v>97</v>
      </c>
      <c r="K45" s="50" t="s">
        <v>7</v>
      </c>
      <c r="L45" s="41" t="s">
        <v>252</v>
      </c>
      <c r="M45" s="41"/>
    </row>
    <row r="46" spans="1:13" ht="60" customHeight="1">
      <c r="A46" s="43">
        <f t="shared" si="4"/>
        <v>25</v>
      </c>
      <c r="B46" s="40"/>
      <c r="C46" s="38" t="str">
        <f t="shared" si="5"/>
        <v>TC025</v>
      </c>
      <c r="D46" s="42" t="s">
        <v>127</v>
      </c>
      <c r="E46" s="41">
        <v>2</v>
      </c>
      <c r="F46" s="42" t="s">
        <v>105</v>
      </c>
      <c r="G46" s="42" t="s">
        <v>124</v>
      </c>
      <c r="H46" s="44" t="s">
        <v>128</v>
      </c>
      <c r="I46" s="41" t="s">
        <v>129</v>
      </c>
      <c r="J46" s="39" t="s">
        <v>97</v>
      </c>
      <c r="K46" s="50" t="s">
        <v>7</v>
      </c>
      <c r="L46" s="41" t="s">
        <v>252</v>
      </c>
      <c r="M46" s="41"/>
    </row>
    <row r="47" spans="1:13" ht="60" customHeight="1">
      <c r="A47" s="43">
        <f t="shared" si="4"/>
        <v>26</v>
      </c>
      <c r="B47" s="40"/>
      <c r="C47" s="38" t="str">
        <f t="shared" si="5"/>
        <v>TC026</v>
      </c>
      <c r="D47" s="42" t="s">
        <v>147</v>
      </c>
      <c r="E47" s="41">
        <v>5</v>
      </c>
      <c r="F47" s="42" t="s">
        <v>34</v>
      </c>
      <c r="G47" s="42" t="s">
        <v>148</v>
      </c>
      <c r="H47" s="41" t="s">
        <v>149</v>
      </c>
      <c r="I47" s="41" t="s">
        <v>150</v>
      </c>
      <c r="J47" s="39" t="s">
        <v>97</v>
      </c>
      <c r="K47" s="50" t="s">
        <v>7</v>
      </c>
      <c r="L47" s="41" t="s">
        <v>252</v>
      </c>
      <c r="M47" s="42" t="s">
        <v>151</v>
      </c>
    </row>
    <row r="48" spans="1:13" ht="60" customHeight="1">
      <c r="A48" s="43">
        <f t="shared" si="4"/>
        <v>27</v>
      </c>
      <c r="B48" s="40"/>
      <c r="C48" s="38" t="str">
        <f t="shared" si="5"/>
        <v>TC027</v>
      </c>
      <c r="D48" s="42" t="s">
        <v>108</v>
      </c>
      <c r="E48" s="41">
        <v>3</v>
      </c>
      <c r="F48" s="42" t="s">
        <v>109</v>
      </c>
      <c r="G48" s="42" t="s">
        <v>101</v>
      </c>
      <c r="H48" s="41" t="s">
        <v>110</v>
      </c>
      <c r="I48" s="41" t="s">
        <v>111</v>
      </c>
      <c r="J48" s="39" t="s">
        <v>98</v>
      </c>
      <c r="K48" s="50" t="s">
        <v>7</v>
      </c>
      <c r="L48" s="41" t="s">
        <v>252</v>
      </c>
      <c r="M48" s="41" t="s">
        <v>112</v>
      </c>
    </row>
    <row r="49" spans="1:13" ht="60" customHeight="1">
      <c r="A49" s="43">
        <f t="shared" si="4"/>
        <v>28</v>
      </c>
      <c r="B49" s="40"/>
      <c r="C49" s="38" t="str">
        <f t="shared" si="5"/>
        <v>TC028</v>
      </c>
      <c r="D49" s="42" t="s">
        <v>117</v>
      </c>
      <c r="E49" s="41">
        <v>4</v>
      </c>
      <c r="F49" s="42" t="s">
        <v>34</v>
      </c>
      <c r="G49" s="42" t="s">
        <v>114</v>
      </c>
      <c r="H49" s="44" t="s">
        <v>118</v>
      </c>
      <c r="I49" s="41" t="s">
        <v>119</v>
      </c>
      <c r="J49" s="39" t="s">
        <v>98</v>
      </c>
      <c r="K49" s="50" t="s">
        <v>7</v>
      </c>
      <c r="L49" s="41" t="s">
        <v>252</v>
      </c>
      <c r="M49" s="41"/>
    </row>
    <row r="50" spans="1:13" ht="60" customHeight="1">
      <c r="A50" s="43">
        <f t="shared" si="4"/>
        <v>29</v>
      </c>
      <c r="B50" s="40"/>
      <c r="C50" s="38" t="str">
        <f t="shared" si="5"/>
        <v>TC029</v>
      </c>
      <c r="D50" s="42" t="s">
        <v>130</v>
      </c>
      <c r="E50" s="41">
        <v>3</v>
      </c>
      <c r="F50" s="42" t="s">
        <v>109</v>
      </c>
      <c r="G50" s="42" t="s">
        <v>124</v>
      </c>
      <c r="H50" s="41" t="s">
        <v>131</v>
      </c>
      <c r="I50" s="41" t="s">
        <v>132</v>
      </c>
      <c r="J50" s="39" t="s">
        <v>98</v>
      </c>
      <c r="K50" s="50" t="s">
        <v>7</v>
      </c>
      <c r="L50" s="41" t="s">
        <v>252</v>
      </c>
      <c r="M50" s="42" t="s">
        <v>112</v>
      </c>
    </row>
    <row r="51" spans="1:13" ht="60" customHeight="1">
      <c r="A51" s="43">
        <f t="shared" si="4"/>
        <v>30</v>
      </c>
      <c r="B51" s="40"/>
      <c r="C51" s="38" t="str">
        <f t="shared" si="5"/>
        <v>TC030</v>
      </c>
      <c r="D51" s="42" t="s">
        <v>133</v>
      </c>
      <c r="E51" s="41">
        <v>3</v>
      </c>
      <c r="F51" s="42" t="s">
        <v>34</v>
      </c>
      <c r="G51" s="42" t="s">
        <v>101</v>
      </c>
      <c r="H51" s="41" t="s">
        <v>134</v>
      </c>
      <c r="I51" s="45" t="s">
        <v>135</v>
      </c>
      <c r="J51" s="39" t="s">
        <v>98</v>
      </c>
      <c r="K51" s="50" t="s">
        <v>7</v>
      </c>
      <c r="L51" s="41" t="s">
        <v>252</v>
      </c>
      <c r="M51" s="41" t="s">
        <v>136</v>
      </c>
    </row>
    <row r="52" spans="1:13" ht="60" customHeight="1">
      <c r="A52" s="43">
        <f t="shared" si="4"/>
        <v>31</v>
      </c>
      <c r="B52" s="40"/>
      <c r="C52" s="38" t="str">
        <f t="shared" si="5"/>
        <v>TC031</v>
      </c>
      <c r="D52" s="42" t="s">
        <v>140</v>
      </c>
      <c r="E52" s="41">
        <v>3</v>
      </c>
      <c r="F52" s="42" t="s">
        <v>34</v>
      </c>
      <c r="G52" s="42" t="s">
        <v>114</v>
      </c>
      <c r="H52" s="41" t="s">
        <v>141</v>
      </c>
      <c r="I52" s="41" t="s">
        <v>142</v>
      </c>
      <c r="J52" s="39" t="s">
        <v>98</v>
      </c>
      <c r="K52" s="50" t="s">
        <v>7</v>
      </c>
      <c r="L52" s="41" t="s">
        <v>252</v>
      </c>
      <c r="M52" s="42" t="s">
        <v>143</v>
      </c>
    </row>
    <row r="53" spans="1:13" ht="60" customHeight="1">
      <c r="A53" s="43">
        <f t="shared" si="4"/>
        <v>32</v>
      </c>
      <c r="B53" s="40"/>
      <c r="C53" s="38" t="str">
        <f t="shared" si="5"/>
        <v>TC032</v>
      </c>
      <c r="D53" s="42" t="s">
        <v>152</v>
      </c>
      <c r="E53" s="41">
        <v>2</v>
      </c>
      <c r="F53" s="42" t="s">
        <v>109</v>
      </c>
      <c r="G53" s="42" t="s">
        <v>101</v>
      </c>
      <c r="H53" s="41" t="s">
        <v>153</v>
      </c>
      <c r="I53" s="41" t="s">
        <v>154</v>
      </c>
      <c r="J53" s="39" t="s">
        <v>98</v>
      </c>
      <c r="K53" s="50" t="s">
        <v>7</v>
      </c>
      <c r="L53" s="41" t="s">
        <v>252</v>
      </c>
      <c r="M53" s="42" t="s">
        <v>155</v>
      </c>
    </row>
    <row r="54" spans="1:13" ht="60" customHeight="1">
      <c r="A54" s="43">
        <f t="shared" si="4"/>
        <v>33</v>
      </c>
      <c r="B54" s="40"/>
      <c r="C54" s="38" t="str">
        <f t="shared" si="5"/>
        <v>TC033</v>
      </c>
      <c r="D54" s="42" t="s">
        <v>120</v>
      </c>
      <c r="E54" s="41">
        <v>2</v>
      </c>
      <c r="F54" s="42" t="s">
        <v>105</v>
      </c>
      <c r="G54" s="42" t="s">
        <v>114</v>
      </c>
      <c r="H54" s="41" t="s">
        <v>121</v>
      </c>
      <c r="I54" s="41" t="s">
        <v>122</v>
      </c>
      <c r="J54" s="39" t="s">
        <v>99</v>
      </c>
      <c r="K54" s="50" t="s">
        <v>7</v>
      </c>
      <c r="L54" s="41" t="s">
        <v>252</v>
      </c>
      <c r="M54" s="41"/>
    </row>
    <row r="55" spans="1:13" ht="60" customHeight="1">
      <c r="A55" s="43">
        <f t="shared" si="4"/>
        <v>34</v>
      </c>
      <c r="B55" s="40"/>
      <c r="C55" s="38" t="str">
        <f t="shared" si="5"/>
        <v>TC034</v>
      </c>
      <c r="D55" s="42" t="s">
        <v>137</v>
      </c>
      <c r="E55" s="41">
        <v>2</v>
      </c>
      <c r="F55" s="42" t="s">
        <v>34</v>
      </c>
      <c r="G55" s="42" t="s">
        <v>101</v>
      </c>
      <c r="H55" s="41" t="s">
        <v>138</v>
      </c>
      <c r="I55" s="41" t="s">
        <v>139</v>
      </c>
      <c r="J55" s="39" t="s">
        <v>99</v>
      </c>
      <c r="K55" s="50" t="s">
        <v>7</v>
      </c>
      <c r="L55" s="41" t="s">
        <v>252</v>
      </c>
      <c r="M55" s="41"/>
    </row>
    <row r="56" spans="1:13" ht="60" customHeight="1">
      <c r="A56" s="43">
        <f t="shared" si="4"/>
        <v>35</v>
      </c>
      <c r="B56" s="40"/>
      <c r="C56" s="38" t="str">
        <f t="shared" si="5"/>
        <v>TC035</v>
      </c>
      <c r="D56" s="42" t="s">
        <v>144</v>
      </c>
      <c r="E56" s="41">
        <v>2</v>
      </c>
      <c r="F56" s="42" t="s">
        <v>34</v>
      </c>
      <c r="G56" s="42" t="s">
        <v>124</v>
      </c>
      <c r="H56" s="41" t="s">
        <v>145</v>
      </c>
      <c r="I56" s="41" t="s">
        <v>146</v>
      </c>
      <c r="J56" s="39" t="s">
        <v>99</v>
      </c>
      <c r="K56" s="50" t="s">
        <v>7</v>
      </c>
      <c r="L56" s="41" t="s">
        <v>252</v>
      </c>
      <c r="M56" s="41"/>
    </row>
    <row r="57" spans="1:13" ht="60" customHeight="1">
      <c r="A57" s="54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 spans="1:13" ht="60" customHeight="1">
      <c r="A58" s="43">
        <f t="shared" ref="A58:A67" si="6">ROW(A58)-ROW($A$20)-2</f>
        <v>36</v>
      </c>
      <c r="B58" s="42"/>
      <c r="C58" s="38" t="str">
        <f t="shared" ref="C58:C67" si="7">"TC" &amp; TEXT(ROW(C58)-ROW($C$20)-2,"000")</f>
        <v>TC036</v>
      </c>
      <c r="D58" s="51" t="s">
        <v>156</v>
      </c>
      <c r="E58" s="51">
        <v>1</v>
      </c>
      <c r="F58" s="42" t="s">
        <v>34</v>
      </c>
      <c r="G58" s="51" t="s">
        <v>157</v>
      </c>
      <c r="H58" s="52" t="s">
        <v>158</v>
      </c>
      <c r="I58" s="51" t="s">
        <v>159</v>
      </c>
      <c r="J58" s="39" t="s">
        <v>98</v>
      </c>
      <c r="K58" s="50" t="s">
        <v>7</v>
      </c>
      <c r="L58" s="51" t="s">
        <v>160</v>
      </c>
      <c r="M58" s="43"/>
    </row>
    <row r="59" spans="1:13" ht="60" customHeight="1">
      <c r="A59" s="43">
        <f t="shared" si="6"/>
        <v>37</v>
      </c>
      <c r="B59" s="42"/>
      <c r="C59" s="38" t="str">
        <f t="shared" si="7"/>
        <v>TC037</v>
      </c>
      <c r="D59" s="51" t="s">
        <v>161</v>
      </c>
      <c r="E59" s="51">
        <v>1</v>
      </c>
      <c r="F59" s="42" t="s">
        <v>34</v>
      </c>
      <c r="G59" s="51" t="s">
        <v>157</v>
      </c>
      <c r="H59" s="51" t="s">
        <v>162</v>
      </c>
      <c r="I59" s="51" t="s">
        <v>163</v>
      </c>
      <c r="J59" s="39" t="s">
        <v>98</v>
      </c>
      <c r="K59" s="50" t="s">
        <v>7</v>
      </c>
      <c r="L59" s="51" t="s">
        <v>160</v>
      </c>
      <c r="M59" s="43"/>
    </row>
    <row r="60" spans="1:13" ht="60" customHeight="1">
      <c r="A60" s="43">
        <f t="shared" si="6"/>
        <v>38</v>
      </c>
      <c r="B60" s="42"/>
      <c r="C60" s="38" t="str">
        <f t="shared" si="7"/>
        <v>TC038</v>
      </c>
      <c r="D60" s="51" t="s">
        <v>164</v>
      </c>
      <c r="E60" s="51">
        <v>1</v>
      </c>
      <c r="F60" s="42" t="s">
        <v>34</v>
      </c>
      <c r="G60" s="51" t="s">
        <v>157</v>
      </c>
      <c r="H60" s="51" t="s">
        <v>165</v>
      </c>
      <c r="I60" s="51" t="s">
        <v>166</v>
      </c>
      <c r="J60" s="39" t="s">
        <v>98</v>
      </c>
      <c r="K60" s="50" t="s">
        <v>7</v>
      </c>
      <c r="L60" s="51" t="s">
        <v>160</v>
      </c>
      <c r="M60" s="43"/>
    </row>
    <row r="61" spans="1:13" ht="60" customHeight="1">
      <c r="A61" s="43">
        <f t="shared" si="6"/>
        <v>39</v>
      </c>
      <c r="B61" s="42"/>
      <c r="C61" s="38" t="str">
        <f t="shared" si="7"/>
        <v>TC039</v>
      </c>
      <c r="D61" s="51" t="s">
        <v>167</v>
      </c>
      <c r="E61" s="51">
        <v>1</v>
      </c>
      <c r="F61" s="42" t="s">
        <v>34</v>
      </c>
      <c r="G61" s="51" t="s">
        <v>168</v>
      </c>
      <c r="H61" s="51" t="s">
        <v>169</v>
      </c>
      <c r="I61" s="51" t="s">
        <v>170</v>
      </c>
      <c r="J61" s="39" t="s">
        <v>98</v>
      </c>
      <c r="K61" s="50" t="s">
        <v>7</v>
      </c>
      <c r="L61" s="51" t="s">
        <v>160</v>
      </c>
      <c r="M61" s="43"/>
    </row>
    <row r="62" spans="1:13" ht="60" customHeight="1">
      <c r="A62" s="43">
        <f t="shared" si="6"/>
        <v>40</v>
      </c>
      <c r="B62" s="42"/>
      <c r="C62" s="38" t="str">
        <f t="shared" si="7"/>
        <v>TC040</v>
      </c>
      <c r="D62" s="51" t="s">
        <v>171</v>
      </c>
      <c r="E62" s="51">
        <v>0.5</v>
      </c>
      <c r="F62" s="42" t="s">
        <v>34</v>
      </c>
      <c r="G62" s="51" t="s">
        <v>172</v>
      </c>
      <c r="H62" s="51" t="s">
        <v>173</v>
      </c>
      <c r="I62" s="51" t="s">
        <v>174</v>
      </c>
      <c r="J62" s="39" t="s">
        <v>98</v>
      </c>
      <c r="K62" s="50" t="s">
        <v>7</v>
      </c>
      <c r="L62" s="51" t="s">
        <v>160</v>
      </c>
      <c r="M62" s="43"/>
    </row>
    <row r="63" spans="1:13" ht="60" customHeight="1">
      <c r="A63" s="43">
        <f t="shared" si="6"/>
        <v>41</v>
      </c>
      <c r="B63" s="42"/>
      <c r="C63" s="38" t="str">
        <f t="shared" si="7"/>
        <v>TC041</v>
      </c>
      <c r="D63" s="51" t="s">
        <v>175</v>
      </c>
      <c r="E63" s="51">
        <v>1</v>
      </c>
      <c r="F63" s="42" t="s">
        <v>34</v>
      </c>
      <c r="G63" s="51" t="s">
        <v>157</v>
      </c>
      <c r="H63" s="51" t="s">
        <v>176</v>
      </c>
      <c r="I63" s="51" t="s">
        <v>177</v>
      </c>
      <c r="J63" s="39" t="s">
        <v>98</v>
      </c>
      <c r="K63" s="50" t="s">
        <v>7</v>
      </c>
      <c r="L63" s="51" t="s">
        <v>160</v>
      </c>
      <c r="M63" s="43"/>
    </row>
    <row r="64" spans="1:13" ht="60" customHeight="1">
      <c r="A64" s="43">
        <f t="shared" si="6"/>
        <v>42</v>
      </c>
      <c r="B64" s="42"/>
      <c r="C64" s="38" t="str">
        <f t="shared" si="7"/>
        <v>TC042</v>
      </c>
      <c r="D64" s="51" t="s">
        <v>178</v>
      </c>
      <c r="E64" s="51">
        <v>1</v>
      </c>
      <c r="F64" s="42" t="s">
        <v>34</v>
      </c>
      <c r="G64" s="51" t="s">
        <v>168</v>
      </c>
      <c r="H64" s="51" t="s">
        <v>179</v>
      </c>
      <c r="I64" s="51" t="s">
        <v>180</v>
      </c>
      <c r="J64" s="39" t="s">
        <v>98</v>
      </c>
      <c r="K64" s="50" t="s">
        <v>7</v>
      </c>
      <c r="L64" s="51" t="s">
        <v>160</v>
      </c>
      <c r="M64" s="43"/>
    </row>
    <row r="65" spans="1:13" ht="60" customHeight="1">
      <c r="A65" s="43">
        <f t="shared" si="6"/>
        <v>43</v>
      </c>
      <c r="B65" s="42"/>
      <c r="C65" s="38" t="str">
        <f t="shared" si="7"/>
        <v>TC043</v>
      </c>
      <c r="D65" s="51" t="s">
        <v>181</v>
      </c>
      <c r="E65" s="51">
        <v>1</v>
      </c>
      <c r="F65" s="42" t="s">
        <v>34</v>
      </c>
      <c r="G65" s="51" t="s">
        <v>182</v>
      </c>
      <c r="H65" s="51" t="s">
        <v>183</v>
      </c>
      <c r="I65" s="51" t="s">
        <v>184</v>
      </c>
      <c r="J65" s="39" t="s">
        <v>98</v>
      </c>
      <c r="K65" s="50" t="s">
        <v>7</v>
      </c>
      <c r="L65" s="51" t="s">
        <v>160</v>
      </c>
      <c r="M65" s="43"/>
    </row>
    <row r="66" spans="1:13" ht="60" customHeight="1">
      <c r="A66" s="43">
        <f t="shared" si="6"/>
        <v>44</v>
      </c>
      <c r="B66" s="42"/>
      <c r="C66" s="38" t="str">
        <f t="shared" si="7"/>
        <v>TC044</v>
      </c>
      <c r="D66" s="51" t="s">
        <v>185</v>
      </c>
      <c r="E66" s="51">
        <v>1</v>
      </c>
      <c r="F66" s="42" t="s">
        <v>34</v>
      </c>
      <c r="G66" s="51" t="s">
        <v>157</v>
      </c>
      <c r="H66" s="51" t="s">
        <v>186</v>
      </c>
      <c r="I66" s="51" t="s">
        <v>187</v>
      </c>
      <c r="J66" s="39" t="s">
        <v>98</v>
      </c>
      <c r="K66" s="50" t="s">
        <v>7</v>
      </c>
      <c r="L66" s="51" t="s">
        <v>160</v>
      </c>
      <c r="M66" s="43"/>
    </row>
    <row r="67" spans="1:13" ht="60" customHeight="1">
      <c r="A67" s="43">
        <f t="shared" si="6"/>
        <v>45</v>
      </c>
      <c r="B67" s="42"/>
      <c r="C67" s="38" t="str">
        <f t="shared" si="7"/>
        <v>TC045</v>
      </c>
      <c r="D67" s="51" t="s">
        <v>188</v>
      </c>
      <c r="E67" s="51">
        <v>1</v>
      </c>
      <c r="F67" s="42" t="s">
        <v>34</v>
      </c>
      <c r="G67" s="51" t="s">
        <v>157</v>
      </c>
      <c r="H67" s="51" t="s">
        <v>189</v>
      </c>
      <c r="I67" s="51" t="s">
        <v>190</v>
      </c>
      <c r="J67" s="39" t="s">
        <v>98</v>
      </c>
      <c r="K67" s="50" t="s">
        <v>7</v>
      </c>
      <c r="L67" s="51" t="s">
        <v>160</v>
      </c>
      <c r="M67" s="43"/>
    </row>
    <row r="68" spans="1:13" ht="60" customHeight="1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2"/>
    </row>
    <row r="69" spans="1:13" ht="60" customHeight="1">
      <c r="A69" s="43">
        <f t="shared" ref="A69:A88" si="8">ROW(A69)-ROW($A$20)-3</f>
        <v>46</v>
      </c>
      <c r="B69" s="43"/>
      <c r="C69" s="38" t="str">
        <f t="shared" ref="C69:C88" si="9">"TC" &amp; TEXT(ROW(C69)-ROW($C$20)-3,"000")</f>
        <v>TC046</v>
      </c>
      <c r="D69" s="42" t="s">
        <v>193</v>
      </c>
      <c r="E69" s="42">
        <v>5</v>
      </c>
      <c r="F69" s="42" t="s">
        <v>34</v>
      </c>
      <c r="G69" s="42" t="s">
        <v>192</v>
      </c>
      <c r="H69" s="42" t="s">
        <v>194</v>
      </c>
      <c r="I69" s="42" t="s">
        <v>195</v>
      </c>
      <c r="J69" s="39" t="s">
        <v>97</v>
      </c>
      <c r="K69" s="50" t="s">
        <v>7</v>
      </c>
      <c r="L69" s="43" t="s">
        <v>253</v>
      </c>
      <c r="M69" s="43"/>
    </row>
    <row r="70" spans="1:13" ht="60" customHeight="1">
      <c r="A70" s="43">
        <f t="shared" si="8"/>
        <v>47</v>
      </c>
      <c r="B70" s="43"/>
      <c r="C70" s="38" t="str">
        <f t="shared" si="9"/>
        <v>TC047</v>
      </c>
      <c r="D70" s="42" t="s">
        <v>199</v>
      </c>
      <c r="E70" s="42">
        <v>5</v>
      </c>
      <c r="F70" s="42" t="s">
        <v>34</v>
      </c>
      <c r="G70" s="42" t="s">
        <v>192</v>
      </c>
      <c r="H70" s="42" t="s">
        <v>200</v>
      </c>
      <c r="I70" s="42" t="s">
        <v>201</v>
      </c>
      <c r="J70" s="39" t="s">
        <v>97</v>
      </c>
      <c r="K70" s="50" t="s">
        <v>7</v>
      </c>
      <c r="L70" s="43" t="s">
        <v>253</v>
      </c>
      <c r="M70" s="43"/>
    </row>
    <row r="71" spans="1:13" ht="60" customHeight="1">
      <c r="A71" s="43">
        <f t="shared" si="8"/>
        <v>48</v>
      </c>
      <c r="B71" s="43"/>
      <c r="C71" s="38" t="str">
        <f t="shared" si="9"/>
        <v>TC048</v>
      </c>
      <c r="D71" s="42" t="s">
        <v>208</v>
      </c>
      <c r="E71" s="42">
        <v>5</v>
      </c>
      <c r="F71" s="42" t="s">
        <v>34</v>
      </c>
      <c r="G71" s="42" t="s">
        <v>192</v>
      </c>
      <c r="H71" s="42" t="s">
        <v>209</v>
      </c>
      <c r="I71" s="42" t="s">
        <v>210</v>
      </c>
      <c r="J71" s="39" t="s">
        <v>97</v>
      </c>
      <c r="K71" s="50" t="s">
        <v>7</v>
      </c>
      <c r="L71" s="43" t="s">
        <v>253</v>
      </c>
      <c r="M71" s="43"/>
    </row>
    <row r="72" spans="1:13" ht="60" customHeight="1">
      <c r="A72" s="43">
        <f t="shared" si="8"/>
        <v>49</v>
      </c>
      <c r="B72" s="43"/>
      <c r="C72" s="38" t="str">
        <f t="shared" si="9"/>
        <v>TC049</v>
      </c>
      <c r="D72" s="42" t="s">
        <v>211</v>
      </c>
      <c r="E72" s="42">
        <v>5</v>
      </c>
      <c r="F72" s="42" t="s">
        <v>34</v>
      </c>
      <c r="G72" s="42" t="s">
        <v>192</v>
      </c>
      <c r="H72" s="42" t="s">
        <v>212</v>
      </c>
      <c r="I72" s="42" t="s">
        <v>213</v>
      </c>
      <c r="J72" s="39" t="s">
        <v>97</v>
      </c>
      <c r="K72" s="50" t="s">
        <v>7</v>
      </c>
      <c r="L72" s="43" t="s">
        <v>253</v>
      </c>
      <c r="M72" s="43"/>
    </row>
    <row r="73" spans="1:13" ht="60" customHeight="1">
      <c r="A73" s="43">
        <f t="shared" si="8"/>
        <v>50</v>
      </c>
      <c r="B73" s="43"/>
      <c r="C73" s="38" t="str">
        <f t="shared" si="9"/>
        <v>TC050</v>
      </c>
      <c r="D73" s="42" t="s">
        <v>191</v>
      </c>
      <c r="E73" s="42">
        <v>5</v>
      </c>
      <c r="F73" s="42" t="s">
        <v>34</v>
      </c>
      <c r="G73" s="42" t="s">
        <v>192</v>
      </c>
      <c r="H73" s="42" t="s">
        <v>214</v>
      </c>
      <c r="I73" s="42" t="s">
        <v>215</v>
      </c>
      <c r="J73" s="39" t="s">
        <v>97</v>
      </c>
      <c r="K73" s="50" t="s">
        <v>7</v>
      </c>
      <c r="L73" s="43" t="s">
        <v>253</v>
      </c>
      <c r="M73" s="43"/>
    </row>
    <row r="74" spans="1:13" ht="60" customHeight="1">
      <c r="A74" s="43">
        <f t="shared" si="8"/>
        <v>51</v>
      </c>
      <c r="B74" s="43"/>
      <c r="C74" s="38" t="str">
        <f t="shared" si="9"/>
        <v>TC051</v>
      </c>
      <c r="D74" s="42" t="s">
        <v>222</v>
      </c>
      <c r="E74" s="42">
        <v>5</v>
      </c>
      <c r="F74" s="42" t="s">
        <v>34</v>
      </c>
      <c r="G74" s="42" t="s">
        <v>49</v>
      </c>
      <c r="H74" s="42" t="s">
        <v>223</v>
      </c>
      <c r="I74" s="42" t="s">
        <v>224</v>
      </c>
      <c r="J74" s="39" t="s">
        <v>97</v>
      </c>
      <c r="K74" s="50" t="s">
        <v>7</v>
      </c>
      <c r="L74" s="43" t="s">
        <v>253</v>
      </c>
      <c r="M74" s="43"/>
    </row>
    <row r="75" spans="1:13" ht="60" customHeight="1">
      <c r="A75" s="43">
        <f t="shared" si="8"/>
        <v>52</v>
      </c>
      <c r="B75" s="43"/>
      <c r="C75" s="38" t="str">
        <f t="shared" si="9"/>
        <v>TC052</v>
      </c>
      <c r="D75" s="42" t="s">
        <v>225</v>
      </c>
      <c r="E75" s="42">
        <v>5</v>
      </c>
      <c r="F75" s="42" t="s">
        <v>34</v>
      </c>
      <c r="G75" s="42" t="s">
        <v>49</v>
      </c>
      <c r="H75" s="42" t="s">
        <v>226</v>
      </c>
      <c r="I75" s="42" t="s">
        <v>224</v>
      </c>
      <c r="J75" s="39" t="s">
        <v>97</v>
      </c>
      <c r="K75" s="50" t="s">
        <v>7</v>
      </c>
      <c r="L75" s="43" t="s">
        <v>253</v>
      </c>
      <c r="M75" s="43"/>
    </row>
    <row r="76" spans="1:13" ht="60" customHeight="1">
      <c r="A76" s="43">
        <f t="shared" si="8"/>
        <v>53</v>
      </c>
      <c r="B76" s="43"/>
      <c r="C76" s="38" t="str">
        <f t="shared" si="9"/>
        <v>TC053</v>
      </c>
      <c r="D76" s="42" t="s">
        <v>230</v>
      </c>
      <c r="E76" s="42">
        <v>5</v>
      </c>
      <c r="F76" s="42" t="s">
        <v>34</v>
      </c>
      <c r="G76" s="42" t="s">
        <v>32</v>
      </c>
      <c r="H76" s="42" t="s">
        <v>231</v>
      </c>
      <c r="I76" s="42" t="s">
        <v>232</v>
      </c>
      <c r="J76" s="39" t="s">
        <v>97</v>
      </c>
      <c r="K76" s="50" t="s">
        <v>7</v>
      </c>
      <c r="L76" s="43" t="s">
        <v>253</v>
      </c>
      <c r="M76" s="43"/>
    </row>
    <row r="77" spans="1:13" ht="60" customHeight="1">
      <c r="A77" s="43">
        <f t="shared" si="8"/>
        <v>54</v>
      </c>
      <c r="B77" s="43"/>
      <c r="C77" s="38" t="str">
        <f t="shared" si="9"/>
        <v>TC054</v>
      </c>
      <c r="D77" s="42" t="s">
        <v>236</v>
      </c>
      <c r="E77" s="42">
        <v>5</v>
      </c>
      <c r="F77" s="42" t="s">
        <v>34</v>
      </c>
      <c r="G77" s="42" t="s">
        <v>49</v>
      </c>
      <c r="H77" s="42" t="s">
        <v>237</v>
      </c>
      <c r="I77" s="42" t="s">
        <v>224</v>
      </c>
      <c r="J77" s="39" t="s">
        <v>97</v>
      </c>
      <c r="K77" s="50" t="s">
        <v>7</v>
      </c>
      <c r="L77" s="43" t="s">
        <v>253</v>
      </c>
      <c r="M77" s="43"/>
    </row>
    <row r="78" spans="1:13" ht="60" customHeight="1">
      <c r="A78" s="43">
        <f t="shared" si="8"/>
        <v>55</v>
      </c>
      <c r="B78" s="43"/>
      <c r="C78" s="38" t="str">
        <f t="shared" si="9"/>
        <v>TC055</v>
      </c>
      <c r="D78" s="42" t="s">
        <v>238</v>
      </c>
      <c r="E78" s="42">
        <v>5</v>
      </c>
      <c r="F78" s="42" t="s">
        <v>34</v>
      </c>
      <c r="G78" s="42" t="s">
        <v>49</v>
      </c>
      <c r="H78" s="42" t="s">
        <v>239</v>
      </c>
      <c r="I78" s="42" t="s">
        <v>240</v>
      </c>
      <c r="J78" s="39" t="s">
        <v>97</v>
      </c>
      <c r="K78" s="50" t="s">
        <v>7</v>
      </c>
      <c r="L78" s="43" t="s">
        <v>253</v>
      </c>
      <c r="M78" s="43"/>
    </row>
    <row r="79" spans="1:13" ht="60" customHeight="1">
      <c r="A79" s="43">
        <f t="shared" si="8"/>
        <v>56</v>
      </c>
      <c r="B79" s="43"/>
      <c r="C79" s="38" t="str">
        <f t="shared" si="9"/>
        <v>TC056</v>
      </c>
      <c r="D79" s="42" t="s">
        <v>241</v>
      </c>
      <c r="E79" s="42">
        <v>5</v>
      </c>
      <c r="F79" s="42" t="s">
        <v>34</v>
      </c>
      <c r="G79" s="42" t="s">
        <v>64</v>
      </c>
      <c r="H79" s="42" t="s">
        <v>242</v>
      </c>
      <c r="I79" s="42" t="s">
        <v>243</v>
      </c>
      <c r="J79" s="39" t="s">
        <v>97</v>
      </c>
      <c r="K79" s="50" t="s">
        <v>7</v>
      </c>
      <c r="L79" s="43" t="s">
        <v>253</v>
      </c>
      <c r="M79" s="43"/>
    </row>
    <row r="80" spans="1:13" ht="60" customHeight="1">
      <c r="A80" s="43">
        <f t="shared" si="8"/>
        <v>57</v>
      </c>
      <c r="B80" s="43"/>
      <c r="C80" s="38" t="str">
        <f t="shared" si="9"/>
        <v>TC057</v>
      </c>
      <c r="D80" s="42" t="s">
        <v>244</v>
      </c>
      <c r="E80" s="42">
        <v>5</v>
      </c>
      <c r="F80" s="42" t="s">
        <v>34</v>
      </c>
      <c r="G80" s="42" t="s">
        <v>64</v>
      </c>
      <c r="H80" s="42" t="s">
        <v>245</v>
      </c>
      <c r="I80" s="42" t="s">
        <v>246</v>
      </c>
      <c r="J80" s="39" t="s">
        <v>97</v>
      </c>
      <c r="K80" s="50" t="s">
        <v>7</v>
      </c>
      <c r="L80" s="43" t="s">
        <v>253</v>
      </c>
      <c r="M80" s="43"/>
    </row>
    <row r="81" spans="1:13" ht="60" customHeight="1">
      <c r="A81" s="43">
        <f t="shared" si="8"/>
        <v>58</v>
      </c>
      <c r="B81" s="43"/>
      <c r="C81" s="38" t="str">
        <f t="shared" si="9"/>
        <v>TC058</v>
      </c>
      <c r="D81" s="42" t="s">
        <v>247</v>
      </c>
      <c r="E81" s="42">
        <v>5</v>
      </c>
      <c r="F81" s="42" t="s">
        <v>34</v>
      </c>
      <c r="G81" s="42" t="s">
        <v>192</v>
      </c>
      <c r="H81" s="42" t="s">
        <v>248</v>
      </c>
      <c r="I81" s="42" t="s">
        <v>249</v>
      </c>
      <c r="J81" s="39" t="s">
        <v>97</v>
      </c>
      <c r="K81" s="50" t="s">
        <v>7</v>
      </c>
      <c r="L81" s="43" t="s">
        <v>253</v>
      </c>
      <c r="M81" s="43"/>
    </row>
    <row r="82" spans="1:13" ht="60" customHeight="1">
      <c r="A82" s="43">
        <f t="shared" si="8"/>
        <v>59</v>
      </c>
      <c r="B82" s="43"/>
      <c r="C82" s="38" t="str">
        <f t="shared" si="9"/>
        <v>TC059</v>
      </c>
      <c r="D82" s="42" t="s">
        <v>196</v>
      </c>
      <c r="E82" s="42">
        <v>5</v>
      </c>
      <c r="F82" s="42" t="s">
        <v>34</v>
      </c>
      <c r="G82" s="42" t="s">
        <v>192</v>
      </c>
      <c r="H82" s="42" t="s">
        <v>197</v>
      </c>
      <c r="I82" s="42" t="s">
        <v>198</v>
      </c>
      <c r="J82" s="39" t="s">
        <v>98</v>
      </c>
      <c r="K82" s="50" t="s">
        <v>7</v>
      </c>
      <c r="L82" s="43" t="s">
        <v>253</v>
      </c>
      <c r="M82" s="43"/>
    </row>
    <row r="83" spans="1:13" ht="60" customHeight="1">
      <c r="A83" s="43">
        <f t="shared" si="8"/>
        <v>60</v>
      </c>
      <c r="B83" s="43"/>
      <c r="C83" s="38" t="str">
        <f t="shared" si="9"/>
        <v>TC060</v>
      </c>
      <c r="D83" s="42" t="s">
        <v>202</v>
      </c>
      <c r="E83" s="42">
        <v>5</v>
      </c>
      <c r="F83" s="42" t="s">
        <v>34</v>
      </c>
      <c r="G83" s="42" t="s">
        <v>192</v>
      </c>
      <c r="H83" s="42" t="s">
        <v>203</v>
      </c>
      <c r="I83" s="42" t="s">
        <v>204</v>
      </c>
      <c r="J83" s="39" t="s">
        <v>98</v>
      </c>
      <c r="K83" s="50" t="s">
        <v>7</v>
      </c>
      <c r="L83" s="43" t="s">
        <v>253</v>
      </c>
      <c r="M83" s="43"/>
    </row>
    <row r="84" spans="1:13" ht="60" customHeight="1">
      <c r="A84" s="43">
        <f t="shared" si="8"/>
        <v>61</v>
      </c>
      <c r="B84" s="43"/>
      <c r="C84" s="38" t="str">
        <f t="shared" si="9"/>
        <v>TC061</v>
      </c>
      <c r="D84" s="42" t="s">
        <v>205</v>
      </c>
      <c r="E84" s="42">
        <v>5</v>
      </c>
      <c r="F84" s="42" t="s">
        <v>34</v>
      </c>
      <c r="G84" s="42" t="s">
        <v>192</v>
      </c>
      <c r="H84" s="42" t="s">
        <v>206</v>
      </c>
      <c r="I84" s="42" t="s">
        <v>207</v>
      </c>
      <c r="J84" s="39" t="s">
        <v>98</v>
      </c>
      <c r="K84" s="50" t="s">
        <v>7</v>
      </c>
      <c r="L84" s="43" t="s">
        <v>253</v>
      </c>
      <c r="M84" s="43"/>
    </row>
    <row r="85" spans="1:13" ht="60" customHeight="1">
      <c r="A85" s="43">
        <f t="shared" si="8"/>
        <v>62</v>
      </c>
      <c r="B85" s="43"/>
      <c r="C85" s="38" t="str">
        <f t="shared" si="9"/>
        <v>TC062</v>
      </c>
      <c r="D85" s="42" t="s">
        <v>219</v>
      </c>
      <c r="E85" s="42">
        <v>5</v>
      </c>
      <c r="F85" s="42" t="s">
        <v>34</v>
      </c>
      <c r="G85" s="42" t="s">
        <v>192</v>
      </c>
      <c r="H85" s="42" t="s">
        <v>220</v>
      </c>
      <c r="I85" s="42" t="s">
        <v>221</v>
      </c>
      <c r="J85" s="39" t="s">
        <v>98</v>
      </c>
      <c r="K85" s="50" t="s">
        <v>7</v>
      </c>
      <c r="L85" s="43" t="s">
        <v>253</v>
      </c>
      <c r="M85" s="43"/>
    </row>
    <row r="86" spans="1:13" ht="60" customHeight="1">
      <c r="A86" s="43">
        <f t="shared" si="8"/>
        <v>63</v>
      </c>
      <c r="B86" s="43"/>
      <c r="C86" s="38" t="str">
        <f t="shared" si="9"/>
        <v>TC063</v>
      </c>
      <c r="D86" s="42" t="s">
        <v>227</v>
      </c>
      <c r="E86" s="42">
        <v>5</v>
      </c>
      <c r="F86" s="42" t="s">
        <v>34</v>
      </c>
      <c r="G86" s="42" t="s">
        <v>32</v>
      </c>
      <c r="H86" s="42" t="s">
        <v>228</v>
      </c>
      <c r="I86" s="42" t="s">
        <v>229</v>
      </c>
      <c r="J86" s="39" t="s">
        <v>98</v>
      </c>
      <c r="K86" s="50" t="s">
        <v>7</v>
      </c>
      <c r="L86" s="43" t="s">
        <v>253</v>
      </c>
      <c r="M86" s="43"/>
    </row>
    <row r="87" spans="1:13" ht="60" customHeight="1">
      <c r="A87" s="43">
        <f t="shared" si="8"/>
        <v>64</v>
      </c>
      <c r="B87" s="43"/>
      <c r="C87" s="38" t="str">
        <f t="shared" si="9"/>
        <v>TC064</v>
      </c>
      <c r="D87" s="42" t="s">
        <v>216</v>
      </c>
      <c r="E87" s="42">
        <v>5</v>
      </c>
      <c r="F87" s="42" t="s">
        <v>34</v>
      </c>
      <c r="G87" s="42" t="s">
        <v>192</v>
      </c>
      <c r="H87" s="42" t="s">
        <v>217</v>
      </c>
      <c r="I87" s="42" t="s">
        <v>218</v>
      </c>
      <c r="J87" s="39" t="s">
        <v>99</v>
      </c>
      <c r="K87" s="50" t="s">
        <v>7</v>
      </c>
      <c r="L87" s="43" t="s">
        <v>253</v>
      </c>
      <c r="M87" s="43"/>
    </row>
    <row r="88" spans="1:13" ht="60" customHeight="1">
      <c r="A88" s="43">
        <f t="shared" si="8"/>
        <v>65</v>
      </c>
      <c r="B88" s="43"/>
      <c r="C88" s="38" t="str">
        <f t="shared" si="9"/>
        <v>TC065</v>
      </c>
      <c r="D88" s="42" t="s">
        <v>233</v>
      </c>
      <c r="E88" s="42">
        <v>5</v>
      </c>
      <c r="F88" s="42" t="s">
        <v>34</v>
      </c>
      <c r="G88" s="42" t="s">
        <v>32</v>
      </c>
      <c r="H88" s="42" t="s">
        <v>234</v>
      </c>
      <c r="I88" s="42" t="s">
        <v>235</v>
      </c>
      <c r="J88" s="39" t="s">
        <v>99</v>
      </c>
      <c r="K88" s="50" t="s">
        <v>7</v>
      </c>
      <c r="L88" s="43" t="s">
        <v>253</v>
      </c>
      <c r="M88" s="43"/>
    </row>
    <row r="96" spans="1:13" ht="24.75" customHeight="1"/>
    <row r="143" ht="30" customHeight="1"/>
    <row r="179" ht="30" customHeight="1"/>
    <row r="191" ht="27.75" customHeight="1"/>
    <row r="299" ht="27" customHeight="1"/>
    <row r="377" ht="27.75" customHeight="1"/>
    <row r="385" ht="111" customHeight="1"/>
    <row r="386" ht="100.5" customHeight="1"/>
    <row r="387" ht="105.75" customHeight="1"/>
    <row r="388" ht="149.25" customHeight="1"/>
    <row r="389" ht="119.25" customHeight="1"/>
    <row r="391" ht="107.25" customHeight="1"/>
    <row r="392" ht="80.25" customHeight="1"/>
    <row r="393" ht="99.75" customHeight="1"/>
    <row r="396" ht="27.75" customHeight="1"/>
    <row r="398" ht="75.75" customHeight="1"/>
    <row r="399" ht="90" customHeight="1"/>
    <row r="400" ht="84" customHeight="1"/>
    <row r="401" ht="188.25" customHeight="1"/>
    <row r="403" ht="90.75" customHeight="1"/>
    <row r="407" ht="54" customHeight="1"/>
    <row r="411" ht="87" customHeight="1"/>
    <row r="412" ht="54" customHeight="1"/>
  </sheetData>
  <sortState xmlns:xlrd2="http://schemas.microsoft.com/office/spreadsheetml/2017/richdata2" ref="A69:M88">
    <sortCondition ref="J69:J88" customList="High,Normal,Low"/>
  </sortState>
  <mergeCells count="8">
    <mergeCell ref="A68:M68"/>
    <mergeCell ref="A57:M57"/>
    <mergeCell ref="A41:M41"/>
    <mergeCell ref="A30:M30"/>
    <mergeCell ref="A1:C1"/>
    <mergeCell ref="A19:M19"/>
    <mergeCell ref="C4:D4"/>
    <mergeCell ref="G4:H4"/>
  </mergeCells>
  <conditionalFormatting sqref="J20:J29 F20:F29 J31:J40 F31:F40 J42:J56">
    <cfRule type="cellIs" dxfId="23" priority="1384" stopIfTrue="1" operator="equal">
      <formula>"PASSED"</formula>
    </cfRule>
    <cfRule type="cellIs" dxfId="22" priority="1385" stopIfTrue="1" operator="equal">
      <formula>"FAILED"</formula>
    </cfRule>
    <cfRule type="cellIs" dxfId="21" priority="1386" stopIfTrue="1" operator="equal">
      <formula>"BLOCKED"</formula>
    </cfRule>
  </conditionalFormatting>
  <conditionalFormatting sqref="F42:F56">
    <cfRule type="cellIs" dxfId="20" priority="16" stopIfTrue="1" operator="equal">
      <formula>"PASSED"</formula>
    </cfRule>
    <cfRule type="cellIs" dxfId="19" priority="17" stopIfTrue="1" operator="equal">
      <formula>"FAILED"</formula>
    </cfRule>
    <cfRule type="cellIs" dxfId="18" priority="18" stopIfTrue="1" operator="equal">
      <formula>"BLOCKED"</formula>
    </cfRule>
  </conditionalFormatting>
  <conditionalFormatting sqref="J58:J67">
    <cfRule type="cellIs" dxfId="17" priority="10" stopIfTrue="1" operator="equal">
      <formula>"PASSED"</formula>
    </cfRule>
    <cfRule type="cellIs" dxfId="16" priority="11" stopIfTrue="1" operator="equal">
      <formula>"FAILED"</formula>
    </cfRule>
    <cfRule type="cellIs" dxfId="15" priority="12" stopIfTrue="1" operator="equal">
      <formula>"BLOCKED"</formula>
    </cfRule>
  </conditionalFormatting>
  <conditionalFormatting sqref="F58:F67">
    <cfRule type="cellIs" dxfId="14" priority="7" stopIfTrue="1" operator="equal">
      <formula>"PASSED"</formula>
    </cfRule>
    <cfRule type="cellIs" dxfId="13" priority="8" stopIfTrue="1" operator="equal">
      <formula>"FAILED"</formula>
    </cfRule>
    <cfRule type="cellIs" dxfId="12" priority="9" stopIfTrue="1" operator="equal">
      <formula>"BLOCKED"</formula>
    </cfRule>
  </conditionalFormatting>
  <conditionalFormatting sqref="F69:F88">
    <cfRule type="cellIs" dxfId="11" priority="4" stopIfTrue="1" operator="equal">
      <formula>"PASSED"</formula>
    </cfRule>
    <cfRule type="cellIs" dxfId="10" priority="5" stopIfTrue="1" operator="equal">
      <formula>"FAILED"</formula>
    </cfRule>
    <cfRule type="cellIs" dxfId="9" priority="6" stopIfTrue="1" operator="equal">
      <formula>"BLOCKED"</formula>
    </cfRule>
  </conditionalFormatting>
  <conditionalFormatting sqref="J69:J88">
    <cfRule type="cellIs" dxfId="8" priority="1" stopIfTrue="1" operator="equal">
      <formula>"PASSED"</formula>
    </cfRule>
    <cfRule type="cellIs" dxfId="7" priority="2" stopIfTrue="1" operator="equal">
      <formula>"FAILED"</formula>
    </cfRule>
    <cfRule type="cellIs" dxfId="6" priority="3" stopIfTrue="1" operator="equal">
      <formula>"BLOCKED"</formula>
    </cfRule>
  </conditionalFormatting>
  <dataValidations count="1">
    <dataValidation type="list" allowBlank="1" showInputMessage="1" showErrorMessage="1" sqref="J20:J29 J58:J67 J31:J40 J42:J56 J69:J88" xr:uid="{00000000-0002-0000-0000-000000000000}">
      <formula1>"HIGH,NORMAL,LOW"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9"/>
  <sheetViews>
    <sheetView zoomScale="35" zoomScaleNormal="61" workbookViewId="0">
      <selection activeCell="D91" sqref="D91"/>
    </sheetView>
  </sheetViews>
  <sheetFormatPr defaultColWidth="11.54296875" defaultRowHeight="14"/>
  <cols>
    <col min="1" max="1" width="11.54296875" style="35"/>
    <col min="2" max="2" width="15.7265625" style="35" customWidth="1"/>
    <col min="3" max="3" width="15.7265625" style="31" customWidth="1"/>
    <col min="4" max="4" width="76.6328125" style="35" customWidth="1"/>
    <col min="5" max="5" width="17" style="35" customWidth="1"/>
    <col min="6" max="6" width="17.54296875" style="35" customWidth="1"/>
    <col min="7" max="7" width="16.81640625" style="35" customWidth="1"/>
    <col min="8" max="8" width="79.453125" style="35" customWidth="1"/>
    <col min="9" max="9" width="69.81640625" style="35" customWidth="1"/>
    <col min="10" max="10" width="17.453125" style="2" customWidth="1"/>
    <col min="11" max="11" width="24.26953125" style="35" customWidth="1"/>
    <col min="12" max="12" width="20.26953125" style="35" customWidth="1"/>
    <col min="13" max="13" width="23.81640625" style="35" customWidth="1"/>
    <col min="14" max="16384" width="11.54296875" style="35"/>
  </cols>
  <sheetData>
    <row r="1" spans="1:10" ht="23.25" customHeight="1">
      <c r="A1" s="56" t="s">
        <v>0</v>
      </c>
      <c r="B1" s="57"/>
      <c r="C1" s="57"/>
      <c r="D1" s="34"/>
      <c r="E1" s="3"/>
      <c r="F1" s="3"/>
      <c r="G1" s="18"/>
      <c r="H1" s="4"/>
      <c r="J1" s="35"/>
    </row>
    <row r="2" spans="1:10" ht="15.4" customHeight="1">
      <c r="A2" s="5"/>
      <c r="B2" s="5"/>
      <c r="C2" s="27"/>
      <c r="D2" s="5"/>
      <c r="E2" s="3"/>
      <c r="F2" s="3"/>
      <c r="G2" s="18"/>
      <c r="H2" s="4"/>
      <c r="J2" s="35"/>
    </row>
    <row r="3" spans="1:10" ht="15" customHeight="1">
      <c r="A3" s="5"/>
      <c r="B3" s="5"/>
      <c r="C3" s="27"/>
      <c r="D3" s="5"/>
      <c r="E3" s="3"/>
      <c r="F3" s="3"/>
      <c r="G3" s="18"/>
      <c r="H3" s="4"/>
      <c r="J3" s="35"/>
    </row>
    <row r="4" spans="1:10" ht="15.4" customHeight="1">
      <c r="A4" s="5"/>
      <c r="B4" s="5"/>
      <c r="C4" s="58" t="s">
        <v>1</v>
      </c>
      <c r="D4" s="59"/>
      <c r="E4" s="3"/>
      <c r="F4" s="3"/>
      <c r="G4" s="58" t="s">
        <v>2</v>
      </c>
      <c r="H4" s="59"/>
      <c r="J4" s="35"/>
    </row>
    <row r="5" spans="1:10" ht="15.4" customHeight="1">
      <c r="A5" s="5"/>
      <c r="B5" s="5"/>
      <c r="C5" s="28" t="s">
        <v>3</v>
      </c>
      <c r="D5" s="7" t="s">
        <v>254</v>
      </c>
      <c r="E5" s="3"/>
      <c r="F5" s="3"/>
      <c r="G5" s="8" t="s">
        <v>4</v>
      </c>
      <c r="H5" s="9" t="s">
        <v>5</v>
      </c>
      <c r="J5" s="35"/>
    </row>
    <row r="6" spans="1:10" ht="72.5">
      <c r="A6" s="5"/>
      <c r="B6" s="5"/>
      <c r="C6" s="28" t="s">
        <v>6</v>
      </c>
      <c r="D6" s="53" t="s">
        <v>256</v>
      </c>
      <c r="E6" s="3"/>
      <c r="F6" s="3"/>
      <c r="G6" s="10" t="s">
        <v>7</v>
      </c>
      <c r="H6" s="11" t="s">
        <v>8</v>
      </c>
      <c r="J6" s="35"/>
    </row>
    <row r="7" spans="1:10" ht="29">
      <c r="A7" s="5"/>
      <c r="B7" s="5"/>
      <c r="C7" s="28" t="s">
        <v>9</v>
      </c>
      <c r="D7" s="53" t="s">
        <v>257</v>
      </c>
      <c r="E7" s="3"/>
      <c r="F7" s="3"/>
      <c r="G7" s="12"/>
      <c r="H7" s="11" t="s">
        <v>10</v>
      </c>
      <c r="J7" s="35"/>
    </row>
    <row r="8" spans="1:10" ht="15.4" customHeight="1">
      <c r="A8" s="5"/>
      <c r="B8" s="5"/>
      <c r="C8" s="27"/>
      <c r="D8" s="5"/>
      <c r="E8" s="3"/>
      <c r="F8" s="3"/>
      <c r="G8" s="13" t="s">
        <v>11</v>
      </c>
      <c r="H8" s="9" t="s">
        <v>12</v>
      </c>
      <c r="J8" s="35"/>
    </row>
    <row r="9" spans="1:10" ht="15" customHeight="1">
      <c r="A9" s="5"/>
      <c r="B9" s="5"/>
      <c r="C9" s="27"/>
      <c r="D9" s="5"/>
      <c r="E9" s="3"/>
      <c r="F9" s="3"/>
      <c r="G9" s="18"/>
      <c r="H9" s="14"/>
      <c r="J9" s="35"/>
    </row>
    <row r="10" spans="1:10" ht="15.4" customHeight="1">
      <c r="A10" s="5"/>
      <c r="B10" s="5"/>
      <c r="C10" s="36" t="s">
        <v>13</v>
      </c>
      <c r="D10" s="15" t="s">
        <v>14</v>
      </c>
      <c r="E10" s="3"/>
      <c r="F10" s="3"/>
      <c r="G10" s="15" t="s">
        <v>15</v>
      </c>
      <c r="H10" s="15" t="s">
        <v>14</v>
      </c>
      <c r="J10" s="35"/>
    </row>
    <row r="11" spans="1:10" ht="15.4" customHeight="1">
      <c r="A11" s="5"/>
      <c r="B11" s="5"/>
      <c r="C11" s="28" t="s">
        <v>16</v>
      </c>
      <c r="D11" s="16">
        <f>COUNTIF(J19:J3118,"HIGH")</f>
        <v>28</v>
      </c>
      <c r="E11" s="3"/>
      <c r="F11" s="3"/>
      <c r="G11" s="6" t="s">
        <v>4</v>
      </c>
      <c r="H11" s="16">
        <f>COUNTIF(A20:M85,"Mod")</f>
        <v>0</v>
      </c>
      <c r="J11" s="35"/>
    </row>
    <row r="12" spans="1:10" ht="15.4" customHeight="1">
      <c r="A12" s="5"/>
      <c r="B12" s="5"/>
      <c r="C12" s="28" t="s">
        <v>17</v>
      </c>
      <c r="D12" s="16">
        <f>COUNTIF(J19:J3078,"normal")</f>
        <v>30</v>
      </c>
      <c r="E12" s="3"/>
      <c r="F12" s="3"/>
      <c r="G12" s="6" t="s">
        <v>7</v>
      </c>
      <c r="H12" s="16">
        <f>COUNTIF(A20:M85,"New")</f>
        <v>65</v>
      </c>
      <c r="J12" s="35"/>
    </row>
    <row r="13" spans="1:10" ht="15.4" customHeight="1">
      <c r="A13" s="5"/>
      <c r="B13" s="5"/>
      <c r="C13" s="28" t="s">
        <v>18</v>
      </c>
      <c r="D13" s="16">
        <f>COUNTIF(J19:J3078,"LOW")</f>
        <v>7</v>
      </c>
      <c r="E13" s="3"/>
      <c r="F13" s="3"/>
      <c r="G13" s="6" t="s">
        <v>11</v>
      </c>
      <c r="H13" s="16">
        <f>COUNTIF(A22:M87,"Del")</f>
        <v>0</v>
      </c>
      <c r="J13" s="35"/>
    </row>
    <row r="14" spans="1:10" ht="15.4" customHeight="1">
      <c r="A14" s="5"/>
      <c r="B14" s="5"/>
      <c r="C14" s="29" t="s">
        <v>19</v>
      </c>
      <c r="D14" s="17">
        <f>SUM(D11:D13)</f>
        <v>65</v>
      </c>
      <c r="E14" s="3"/>
      <c r="F14" s="3"/>
      <c r="G14" s="18"/>
      <c r="H14" s="19"/>
      <c r="J14" s="35"/>
    </row>
    <row r="15" spans="1:10" ht="15.4" customHeight="1">
      <c r="A15" s="5"/>
      <c r="B15" s="5"/>
      <c r="C15" s="21"/>
      <c r="D15" s="20"/>
      <c r="E15" s="3"/>
      <c r="F15" s="3"/>
      <c r="G15" s="18"/>
      <c r="H15" s="4"/>
      <c r="J15" s="35"/>
    </row>
    <row r="16" spans="1:10" ht="15.4" customHeight="1">
      <c r="A16" s="5"/>
      <c r="B16" s="5"/>
      <c r="C16" s="20"/>
      <c r="D16" s="21"/>
      <c r="E16" s="3"/>
      <c r="F16" s="3"/>
      <c r="G16" s="18"/>
      <c r="H16" s="4"/>
      <c r="J16" s="35"/>
    </row>
    <row r="17" spans="1:13">
      <c r="A17" s="22"/>
      <c r="B17" s="22"/>
      <c r="C17" s="30"/>
      <c r="D17" s="22"/>
      <c r="E17" s="23"/>
      <c r="F17" s="23"/>
      <c r="G17" s="24"/>
      <c r="H17" s="25"/>
      <c r="J17" s="35"/>
    </row>
    <row r="18" spans="1:13" s="26" customFormat="1" ht="60" customHeight="1">
      <c r="A18" s="37" t="s">
        <v>20</v>
      </c>
      <c r="B18" s="37" t="s">
        <v>21</v>
      </c>
      <c r="C18" s="37" t="s">
        <v>22</v>
      </c>
      <c r="D18" s="37" t="s">
        <v>23</v>
      </c>
      <c r="E18" s="37" t="s">
        <v>24</v>
      </c>
      <c r="F18" s="37" t="s">
        <v>25</v>
      </c>
      <c r="G18" s="37" t="s">
        <v>26</v>
      </c>
      <c r="H18" s="37" t="s">
        <v>27</v>
      </c>
      <c r="I18" s="37" t="s">
        <v>28</v>
      </c>
      <c r="J18" s="37" t="s">
        <v>13</v>
      </c>
      <c r="K18" s="37" t="s">
        <v>29</v>
      </c>
      <c r="L18" s="37" t="s">
        <v>30</v>
      </c>
      <c r="M18" s="37" t="s">
        <v>31</v>
      </c>
    </row>
    <row r="19" spans="1:13" ht="60" customHeight="1">
      <c r="A19" s="54" t="s">
        <v>32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ht="60" customHeight="1">
      <c r="A20" s="43">
        <f>ROW(A20)-ROW($A$20)+1</f>
        <v>1</v>
      </c>
      <c r="B20" s="43"/>
      <c r="C20" s="38" t="str">
        <f>"TC" &amp; TEXT(ROW(C20)-ROW($C$20)+1,"000")</f>
        <v>TC001</v>
      </c>
      <c r="D20" s="38" t="s">
        <v>33</v>
      </c>
      <c r="E20" s="38">
        <v>2</v>
      </c>
      <c r="F20" s="38" t="s">
        <v>34</v>
      </c>
      <c r="G20" s="38" t="s">
        <v>32</v>
      </c>
      <c r="H20" s="38" t="s">
        <v>35</v>
      </c>
      <c r="I20" s="38" t="s">
        <v>36</v>
      </c>
      <c r="J20" s="39" t="s">
        <v>16</v>
      </c>
      <c r="K20" s="50" t="s">
        <v>7</v>
      </c>
      <c r="L20" s="38" t="s">
        <v>250</v>
      </c>
      <c r="M20" s="38"/>
    </row>
    <row r="21" spans="1:13" ht="60" customHeight="1">
      <c r="A21" s="43">
        <f t="shared" ref="A21:A39" si="0">ROW(A21)-ROW($A$20)+1</f>
        <v>2</v>
      </c>
      <c r="B21" s="43"/>
      <c r="C21" s="38" t="str">
        <f>"TC" &amp; TEXT(ROW(C21)-ROW($C$20)+1,"000")</f>
        <v>TC002</v>
      </c>
      <c r="D21" s="46" t="s">
        <v>37</v>
      </c>
      <c r="E21" s="38">
        <v>2</v>
      </c>
      <c r="F21" s="38" t="s">
        <v>34</v>
      </c>
      <c r="G21" s="38" t="s">
        <v>32</v>
      </c>
      <c r="H21" s="38" t="s">
        <v>38</v>
      </c>
      <c r="I21" s="47" t="s">
        <v>39</v>
      </c>
      <c r="J21" s="39" t="s">
        <v>16</v>
      </c>
      <c r="K21" s="50" t="s">
        <v>7</v>
      </c>
      <c r="L21" s="38" t="s">
        <v>250</v>
      </c>
      <c r="M21" s="38"/>
    </row>
    <row r="22" spans="1:13" ht="60" customHeight="1">
      <c r="A22" s="43">
        <f t="shared" si="0"/>
        <v>3</v>
      </c>
      <c r="B22" s="43"/>
      <c r="C22" s="38" t="str">
        <f>"TC" &amp; TEXT(ROW(C22)-ROW($C$20)+1,"000")</f>
        <v>TC003</v>
      </c>
      <c r="D22" s="46" t="s">
        <v>40</v>
      </c>
      <c r="E22" s="38">
        <v>2</v>
      </c>
      <c r="F22" s="38" t="s">
        <v>34</v>
      </c>
      <c r="G22" s="38" t="s">
        <v>32</v>
      </c>
      <c r="H22" s="38" t="s">
        <v>41</v>
      </c>
      <c r="I22" s="38" t="s">
        <v>39</v>
      </c>
      <c r="J22" s="39" t="s">
        <v>16</v>
      </c>
      <c r="K22" s="50" t="s">
        <v>7</v>
      </c>
      <c r="L22" s="38" t="s">
        <v>250</v>
      </c>
      <c r="M22" s="38"/>
    </row>
    <row r="23" spans="1:13" ht="60" customHeight="1">
      <c r="A23" s="43">
        <f t="shared" si="0"/>
        <v>4</v>
      </c>
      <c r="B23" s="43"/>
      <c r="C23" s="38" t="str">
        <f>"TC" &amp; TEXT(ROW(C23)-ROW($C$20)+1,"000")</f>
        <v>TC004</v>
      </c>
      <c r="D23" s="46" t="s">
        <v>63</v>
      </c>
      <c r="E23" s="38">
        <v>1</v>
      </c>
      <c r="F23" s="38" t="s">
        <v>64</v>
      </c>
      <c r="G23" s="38" t="s">
        <v>94</v>
      </c>
      <c r="H23" s="38" t="s">
        <v>65</v>
      </c>
      <c r="I23" s="38" t="s">
        <v>66</v>
      </c>
      <c r="J23" s="39" t="s">
        <v>97</v>
      </c>
      <c r="K23" s="50" t="s">
        <v>7</v>
      </c>
      <c r="L23" s="38" t="s">
        <v>251</v>
      </c>
      <c r="M23" s="38"/>
    </row>
    <row r="24" spans="1:13" ht="60" customHeight="1">
      <c r="A24" s="43">
        <f t="shared" si="0"/>
        <v>5</v>
      </c>
      <c r="B24" s="43"/>
      <c r="C24" s="38" t="str">
        <f>"TC" &amp; TEXT(ROW(C24)-ROW($C$20)+1,"000")</f>
        <v>TC005</v>
      </c>
      <c r="D24" s="46" t="s">
        <v>48</v>
      </c>
      <c r="E24" s="38">
        <v>2</v>
      </c>
      <c r="F24" s="38" t="s">
        <v>34</v>
      </c>
      <c r="G24" s="38" t="s">
        <v>49</v>
      </c>
      <c r="H24" s="38" t="s">
        <v>50</v>
      </c>
      <c r="I24" s="38" t="s">
        <v>51</v>
      </c>
      <c r="J24" s="39" t="s">
        <v>16</v>
      </c>
      <c r="K24" s="50" t="s">
        <v>7</v>
      </c>
      <c r="L24" s="38" t="s">
        <v>250</v>
      </c>
      <c r="M24" s="38"/>
    </row>
    <row r="25" spans="1:13" ht="60" customHeight="1">
      <c r="A25" s="43">
        <f t="shared" si="0"/>
        <v>6</v>
      </c>
      <c r="B25" s="43"/>
      <c r="C25" s="38" t="str">
        <f>"TC" &amp; TEXT(ROW(C25)-ROW($C$20)+1,"000")</f>
        <v>TC006</v>
      </c>
      <c r="D25" s="46" t="s">
        <v>52</v>
      </c>
      <c r="E25" s="38">
        <v>2</v>
      </c>
      <c r="F25" s="38" t="s">
        <v>34</v>
      </c>
      <c r="G25" s="38" t="s">
        <v>49</v>
      </c>
      <c r="H25" s="38" t="s">
        <v>53</v>
      </c>
      <c r="I25" s="38" t="s">
        <v>54</v>
      </c>
      <c r="J25" s="39" t="s">
        <v>16</v>
      </c>
      <c r="K25" s="50" t="s">
        <v>7</v>
      </c>
      <c r="L25" s="38" t="s">
        <v>250</v>
      </c>
      <c r="M25" s="38"/>
    </row>
    <row r="26" spans="1:13" ht="60" customHeight="1">
      <c r="A26" s="43">
        <f t="shared" si="0"/>
        <v>7</v>
      </c>
      <c r="B26" s="43"/>
      <c r="C26" s="38" t="str">
        <f>"TC" &amp; TEXT(ROW(C26)-ROW($C$20)+1,"000")</f>
        <v>TC007</v>
      </c>
      <c r="D26" s="49" t="s">
        <v>222</v>
      </c>
      <c r="E26" s="49">
        <v>5</v>
      </c>
      <c r="F26" s="49" t="s">
        <v>34</v>
      </c>
      <c r="G26" s="49" t="s">
        <v>49</v>
      </c>
      <c r="H26" s="49" t="s">
        <v>223</v>
      </c>
      <c r="I26" s="49" t="s">
        <v>224</v>
      </c>
      <c r="J26" s="39" t="s">
        <v>97</v>
      </c>
      <c r="K26" s="50" t="s">
        <v>7</v>
      </c>
      <c r="L26" s="43" t="s">
        <v>253</v>
      </c>
      <c r="M26" s="43"/>
    </row>
    <row r="27" spans="1:13" ht="60" customHeight="1">
      <c r="A27" s="43">
        <f t="shared" si="0"/>
        <v>8</v>
      </c>
      <c r="B27" s="43"/>
      <c r="C27" s="38" t="str">
        <f>"TC" &amp; TEXT(ROW(C27)-ROW($C$20)+1,"000")</f>
        <v>TC008</v>
      </c>
      <c r="D27" s="49" t="s">
        <v>225</v>
      </c>
      <c r="E27" s="49">
        <v>5</v>
      </c>
      <c r="F27" s="49" t="s">
        <v>34</v>
      </c>
      <c r="G27" s="49" t="s">
        <v>49</v>
      </c>
      <c r="H27" s="49" t="s">
        <v>226</v>
      </c>
      <c r="I27" s="49" t="s">
        <v>224</v>
      </c>
      <c r="J27" s="39" t="s">
        <v>97</v>
      </c>
      <c r="K27" s="50" t="s">
        <v>7</v>
      </c>
      <c r="L27" s="43" t="s">
        <v>253</v>
      </c>
      <c r="M27" s="43"/>
    </row>
    <row r="28" spans="1:13" ht="60" customHeight="1">
      <c r="A28" s="43">
        <f t="shared" si="0"/>
        <v>9</v>
      </c>
      <c r="B28" s="43"/>
      <c r="C28" s="38" t="str">
        <f>"TC" &amp; TEXT(ROW(C28)-ROW($C$20)+1,"000")</f>
        <v>TC009</v>
      </c>
      <c r="D28" s="49" t="s">
        <v>230</v>
      </c>
      <c r="E28" s="49">
        <v>5</v>
      </c>
      <c r="F28" s="49" t="s">
        <v>34</v>
      </c>
      <c r="G28" s="49" t="s">
        <v>32</v>
      </c>
      <c r="H28" s="49" t="s">
        <v>231</v>
      </c>
      <c r="I28" s="49" t="s">
        <v>232</v>
      </c>
      <c r="J28" s="39" t="s">
        <v>97</v>
      </c>
      <c r="K28" s="50" t="s">
        <v>7</v>
      </c>
      <c r="L28" s="43" t="s">
        <v>253</v>
      </c>
      <c r="M28" s="43"/>
    </row>
    <row r="29" spans="1:13" ht="60" customHeight="1">
      <c r="A29" s="43">
        <f t="shared" si="0"/>
        <v>10</v>
      </c>
      <c r="B29" s="43"/>
      <c r="C29" s="38" t="str">
        <f>"TC" &amp; TEXT(ROW(C29)-ROW($C$20)+1,"000")</f>
        <v>TC010</v>
      </c>
      <c r="D29" s="49" t="s">
        <v>236</v>
      </c>
      <c r="E29" s="49">
        <v>5</v>
      </c>
      <c r="F29" s="49" t="s">
        <v>34</v>
      </c>
      <c r="G29" s="49" t="s">
        <v>49</v>
      </c>
      <c r="H29" s="49" t="s">
        <v>237</v>
      </c>
      <c r="I29" s="49" t="s">
        <v>224</v>
      </c>
      <c r="J29" s="39" t="s">
        <v>97</v>
      </c>
      <c r="K29" s="50" t="s">
        <v>7</v>
      </c>
      <c r="L29" s="43" t="s">
        <v>253</v>
      </c>
      <c r="M29" s="43"/>
    </row>
    <row r="30" spans="1:13" ht="60" customHeight="1">
      <c r="A30" s="43">
        <f t="shared" si="0"/>
        <v>11</v>
      </c>
      <c r="B30" s="43"/>
      <c r="C30" s="38" t="str">
        <f>"TC" &amp; TEXT(ROW(C30)-ROW($C$20)+1,"000")</f>
        <v>TC011</v>
      </c>
      <c r="D30" s="49" t="s">
        <v>238</v>
      </c>
      <c r="E30" s="49">
        <v>5</v>
      </c>
      <c r="F30" s="49" t="s">
        <v>34</v>
      </c>
      <c r="G30" s="49" t="s">
        <v>49</v>
      </c>
      <c r="H30" s="49" t="s">
        <v>239</v>
      </c>
      <c r="I30" s="49" t="s">
        <v>240</v>
      </c>
      <c r="J30" s="39" t="s">
        <v>97</v>
      </c>
      <c r="K30" s="50" t="s">
        <v>7</v>
      </c>
      <c r="L30" s="43" t="s">
        <v>253</v>
      </c>
      <c r="M30" s="43"/>
    </row>
    <row r="31" spans="1:13" ht="60" customHeight="1">
      <c r="A31" s="43">
        <f t="shared" si="0"/>
        <v>12</v>
      </c>
      <c r="B31" s="43"/>
      <c r="C31" s="38" t="str">
        <f>"TC" &amp; TEXT(ROW(C31)-ROW($C$20)+1,"000")</f>
        <v>TC012</v>
      </c>
      <c r="D31" s="46" t="s">
        <v>42</v>
      </c>
      <c r="E31" s="38">
        <v>1</v>
      </c>
      <c r="F31" s="38" t="s">
        <v>43</v>
      </c>
      <c r="G31" s="38" t="s">
        <v>32</v>
      </c>
      <c r="H31" s="38" t="s">
        <v>44</v>
      </c>
      <c r="I31" s="47" t="s">
        <v>45</v>
      </c>
      <c r="J31" s="39" t="s">
        <v>17</v>
      </c>
      <c r="K31" s="50" t="s">
        <v>7</v>
      </c>
      <c r="L31" s="38" t="s">
        <v>250</v>
      </c>
      <c r="M31" s="38"/>
    </row>
    <row r="32" spans="1:13" ht="60" customHeight="1">
      <c r="A32" s="43">
        <f t="shared" si="0"/>
        <v>13</v>
      </c>
      <c r="B32" s="43"/>
      <c r="C32" s="38" t="str">
        <f>"TC" &amp; TEXT(ROW(C32)-ROW($C$20)+1,"000")</f>
        <v>TC013</v>
      </c>
      <c r="D32" s="46" t="s">
        <v>46</v>
      </c>
      <c r="E32" s="38">
        <v>1</v>
      </c>
      <c r="F32" s="38" t="s">
        <v>43</v>
      </c>
      <c r="G32" s="38" t="s">
        <v>32</v>
      </c>
      <c r="H32" s="38" t="s">
        <v>47</v>
      </c>
      <c r="I32" s="38" t="s">
        <v>45</v>
      </c>
      <c r="J32" s="39" t="s">
        <v>17</v>
      </c>
      <c r="K32" s="50" t="s">
        <v>7</v>
      </c>
      <c r="L32" s="38" t="s">
        <v>250</v>
      </c>
      <c r="M32" s="38"/>
    </row>
    <row r="33" spans="1:13" ht="60" customHeight="1">
      <c r="A33" s="43">
        <f t="shared" si="0"/>
        <v>14</v>
      </c>
      <c r="B33" s="43"/>
      <c r="C33" s="38" t="str">
        <f>"TC" &amp; TEXT(ROW(C33)-ROW($C$20)+1,"000")</f>
        <v>TC014</v>
      </c>
      <c r="D33" s="46" t="s">
        <v>69</v>
      </c>
      <c r="E33" s="38">
        <v>1</v>
      </c>
      <c r="F33" s="38" t="s">
        <v>64</v>
      </c>
      <c r="G33" s="38" t="s">
        <v>94</v>
      </c>
      <c r="H33" s="38" t="s">
        <v>70</v>
      </c>
      <c r="I33" s="38" t="s">
        <v>71</v>
      </c>
      <c r="J33" s="39" t="s">
        <v>98</v>
      </c>
      <c r="K33" s="50" t="s">
        <v>7</v>
      </c>
      <c r="L33" s="38" t="s">
        <v>251</v>
      </c>
      <c r="M33" s="38"/>
    </row>
    <row r="34" spans="1:13" ht="60" customHeight="1">
      <c r="A34" s="43">
        <f t="shared" si="0"/>
        <v>15</v>
      </c>
      <c r="B34" s="43"/>
      <c r="C34" s="38" t="str">
        <f>"TC" &amp; TEXT(ROW(C34)-ROW($C$20)+1,"000")</f>
        <v>TC015</v>
      </c>
      <c r="D34" s="46" t="s">
        <v>67</v>
      </c>
      <c r="E34" s="38">
        <v>1</v>
      </c>
      <c r="F34" s="38" t="s">
        <v>64</v>
      </c>
      <c r="G34" s="38" t="s">
        <v>94</v>
      </c>
      <c r="H34" s="38" t="s">
        <v>95</v>
      </c>
      <c r="I34" s="38" t="s">
        <v>68</v>
      </c>
      <c r="J34" s="39" t="s">
        <v>98</v>
      </c>
      <c r="K34" s="50" t="s">
        <v>7</v>
      </c>
      <c r="L34" s="38" t="s">
        <v>251</v>
      </c>
      <c r="M34" s="38"/>
    </row>
    <row r="35" spans="1:13" ht="60" customHeight="1">
      <c r="A35" s="43">
        <f t="shared" si="0"/>
        <v>16</v>
      </c>
      <c r="B35" s="43"/>
      <c r="C35" s="38" t="str">
        <f>"TC" &amp; TEXT(ROW(C35)-ROW($C$20)+1,"000")</f>
        <v>TC016</v>
      </c>
      <c r="D35" s="46" t="s">
        <v>55</v>
      </c>
      <c r="E35" s="38">
        <v>1</v>
      </c>
      <c r="F35" s="38" t="s">
        <v>43</v>
      </c>
      <c r="G35" s="38" t="s">
        <v>49</v>
      </c>
      <c r="H35" s="38" t="s">
        <v>56</v>
      </c>
      <c r="I35" s="38" t="s">
        <v>45</v>
      </c>
      <c r="J35" s="39" t="s">
        <v>17</v>
      </c>
      <c r="K35" s="50" t="s">
        <v>7</v>
      </c>
      <c r="L35" s="38" t="s">
        <v>250</v>
      </c>
      <c r="M35" s="38"/>
    </row>
    <row r="36" spans="1:13" ht="60" customHeight="1">
      <c r="A36" s="43">
        <f t="shared" si="0"/>
        <v>17</v>
      </c>
      <c r="B36" s="43"/>
      <c r="C36" s="38" t="str">
        <f>"TC" &amp; TEXT(ROW(C36)-ROW($C$20)+1,"000")</f>
        <v>TC017</v>
      </c>
      <c r="D36" s="46" t="s">
        <v>57</v>
      </c>
      <c r="E36" s="38">
        <v>1</v>
      </c>
      <c r="F36" s="38" t="s">
        <v>43</v>
      </c>
      <c r="G36" s="38" t="s">
        <v>49</v>
      </c>
      <c r="H36" s="38" t="s">
        <v>58</v>
      </c>
      <c r="I36" s="38" t="s">
        <v>45</v>
      </c>
      <c r="J36" s="39" t="s">
        <v>17</v>
      </c>
      <c r="K36" s="50" t="s">
        <v>7</v>
      </c>
      <c r="L36" s="38" t="s">
        <v>250</v>
      </c>
      <c r="M36" s="38"/>
    </row>
    <row r="37" spans="1:13" ht="60" customHeight="1">
      <c r="A37" s="43">
        <f t="shared" si="0"/>
        <v>18</v>
      </c>
      <c r="B37" s="43"/>
      <c r="C37" s="38" t="str">
        <f>"TC" &amp; TEXT(ROW(C37)-ROW($C$20)+1,"000")</f>
        <v>TC018</v>
      </c>
      <c r="D37" s="49" t="s">
        <v>227</v>
      </c>
      <c r="E37" s="49">
        <v>5</v>
      </c>
      <c r="F37" s="49" t="s">
        <v>34</v>
      </c>
      <c r="G37" s="49" t="s">
        <v>32</v>
      </c>
      <c r="H37" s="49" t="s">
        <v>228</v>
      </c>
      <c r="I37" s="49" t="s">
        <v>229</v>
      </c>
      <c r="J37" s="39" t="s">
        <v>98</v>
      </c>
      <c r="K37" s="50" t="s">
        <v>7</v>
      </c>
      <c r="L37" s="43" t="s">
        <v>253</v>
      </c>
      <c r="M37" s="43"/>
    </row>
    <row r="38" spans="1:13" ht="60" customHeight="1">
      <c r="A38" s="43">
        <f t="shared" si="0"/>
        <v>19</v>
      </c>
      <c r="B38" s="43"/>
      <c r="C38" s="38" t="str">
        <f>"TC" &amp; TEXT(ROW(C38)-ROW($C$20)+1,"000")</f>
        <v>TC019</v>
      </c>
      <c r="D38" s="46" t="s">
        <v>59</v>
      </c>
      <c r="E38" s="38">
        <v>1</v>
      </c>
      <c r="F38" s="38" t="s">
        <v>34</v>
      </c>
      <c r="G38" s="38" t="s">
        <v>258</v>
      </c>
      <c r="H38" s="38" t="s">
        <v>61</v>
      </c>
      <c r="I38" s="48" t="s">
        <v>62</v>
      </c>
      <c r="J38" s="39" t="s">
        <v>18</v>
      </c>
      <c r="K38" s="50" t="s">
        <v>7</v>
      </c>
      <c r="L38" s="38" t="s">
        <v>250</v>
      </c>
      <c r="M38" s="38"/>
    </row>
    <row r="39" spans="1:13" ht="60" customHeight="1">
      <c r="A39" s="43">
        <f t="shared" si="0"/>
        <v>20</v>
      </c>
      <c r="B39" s="43"/>
      <c r="C39" s="38" t="str">
        <f>"TC" &amp; TEXT(ROW(C39)-ROW($C$20)+1,"000")</f>
        <v>TC020</v>
      </c>
      <c r="D39" s="49" t="s">
        <v>233</v>
      </c>
      <c r="E39" s="49">
        <v>5</v>
      </c>
      <c r="F39" s="49" t="s">
        <v>34</v>
      </c>
      <c r="G39" s="49" t="s">
        <v>32</v>
      </c>
      <c r="H39" s="49" t="s">
        <v>234</v>
      </c>
      <c r="I39" s="49" t="s">
        <v>235</v>
      </c>
      <c r="J39" s="39" t="s">
        <v>99</v>
      </c>
      <c r="K39" s="50" t="s">
        <v>7</v>
      </c>
      <c r="L39" s="43" t="s">
        <v>253</v>
      </c>
      <c r="M39" s="43"/>
    </row>
    <row r="40" spans="1:13" ht="60" customHeight="1">
      <c r="A40" s="54" t="s">
        <v>259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ht="60" customHeight="1">
      <c r="A41" s="43">
        <f>ROW(A41)-ROW($A$20)</f>
        <v>21</v>
      </c>
      <c r="B41" s="43"/>
      <c r="C41" s="38" t="str">
        <f>"TC" &amp; TEXT(ROW(C41)-ROW($C$20),"000")</f>
        <v>TC021</v>
      </c>
      <c r="D41" s="46" t="s">
        <v>72</v>
      </c>
      <c r="E41" s="38">
        <v>1</v>
      </c>
      <c r="F41" s="38" t="s">
        <v>64</v>
      </c>
      <c r="G41" s="38" t="s">
        <v>73</v>
      </c>
      <c r="H41" s="38" t="s">
        <v>74</v>
      </c>
      <c r="I41" s="38" t="s">
        <v>96</v>
      </c>
      <c r="J41" s="39" t="s">
        <v>97</v>
      </c>
      <c r="K41" s="50" t="s">
        <v>7</v>
      </c>
      <c r="L41" s="38" t="s">
        <v>251</v>
      </c>
      <c r="M41" s="38"/>
    </row>
    <row r="42" spans="1:13" ht="60" customHeight="1">
      <c r="A42" s="43">
        <f t="shared" ref="A42:A85" si="1">ROW(A42)-ROW($A$20)</f>
        <v>22</v>
      </c>
      <c r="B42" s="40"/>
      <c r="C42" s="38" t="str">
        <f>"TC" &amp; TEXT(ROW(C42)-ROW($C$20),"000")</f>
        <v>TC022</v>
      </c>
      <c r="D42" s="40" t="s">
        <v>100</v>
      </c>
      <c r="E42" s="41">
        <v>3</v>
      </c>
      <c r="F42" s="49" t="s">
        <v>34</v>
      </c>
      <c r="G42" s="49" t="s">
        <v>101</v>
      </c>
      <c r="H42" s="41" t="s">
        <v>102</v>
      </c>
      <c r="I42" s="41" t="s">
        <v>103</v>
      </c>
      <c r="J42" s="39" t="s">
        <v>97</v>
      </c>
      <c r="K42" s="50" t="s">
        <v>7</v>
      </c>
      <c r="L42" s="41" t="s">
        <v>252</v>
      </c>
      <c r="M42" s="41"/>
    </row>
    <row r="43" spans="1:13" ht="60" customHeight="1">
      <c r="A43" s="43">
        <f t="shared" si="1"/>
        <v>23</v>
      </c>
      <c r="B43" s="43"/>
      <c r="C43" s="38" t="str">
        <f>"TC" &amp; TEXT(ROW(C43)-ROW($C$20),"000")</f>
        <v>TC023</v>
      </c>
      <c r="D43" s="46" t="s">
        <v>81</v>
      </c>
      <c r="E43" s="38">
        <v>1</v>
      </c>
      <c r="F43" s="38" t="s">
        <v>64</v>
      </c>
      <c r="G43" s="38" t="s">
        <v>73</v>
      </c>
      <c r="H43" s="38" t="s">
        <v>82</v>
      </c>
      <c r="I43" s="38" t="s">
        <v>83</v>
      </c>
      <c r="J43" s="39" t="s">
        <v>97</v>
      </c>
      <c r="K43" s="50" t="s">
        <v>7</v>
      </c>
      <c r="L43" s="38" t="s">
        <v>251</v>
      </c>
      <c r="M43" s="38"/>
    </row>
    <row r="44" spans="1:13" ht="60" customHeight="1">
      <c r="A44" s="43">
        <f t="shared" si="1"/>
        <v>24</v>
      </c>
      <c r="B44" s="43"/>
      <c r="C44" s="38" t="str">
        <f>"TC" &amp; TEXT(ROW(C44)-ROW($C$20),"000")</f>
        <v>TC024</v>
      </c>
      <c r="D44" s="46" t="s">
        <v>84</v>
      </c>
      <c r="E44" s="38">
        <v>2</v>
      </c>
      <c r="F44" s="38" t="s">
        <v>64</v>
      </c>
      <c r="G44" s="38" t="s">
        <v>73</v>
      </c>
      <c r="H44" s="38" t="s">
        <v>85</v>
      </c>
      <c r="I44" s="38" t="s">
        <v>86</v>
      </c>
      <c r="J44" s="39" t="s">
        <v>97</v>
      </c>
      <c r="K44" s="50" t="s">
        <v>7</v>
      </c>
      <c r="L44" s="38" t="s">
        <v>251</v>
      </c>
      <c r="M44" s="38"/>
    </row>
    <row r="45" spans="1:13" ht="60" customHeight="1">
      <c r="A45" s="43">
        <f t="shared" si="1"/>
        <v>25</v>
      </c>
      <c r="B45" s="43"/>
      <c r="C45" s="38" t="str">
        <f>"TC" &amp; TEXT(ROW(C45)-ROW($C$20),"000")</f>
        <v>TC025</v>
      </c>
      <c r="D45" s="43" t="s">
        <v>104</v>
      </c>
      <c r="E45" s="41">
        <v>2</v>
      </c>
      <c r="F45" s="49" t="s">
        <v>105</v>
      </c>
      <c r="G45" s="49" t="s">
        <v>101</v>
      </c>
      <c r="H45" s="41" t="s">
        <v>106</v>
      </c>
      <c r="I45" s="41" t="s">
        <v>107</v>
      </c>
      <c r="J45" s="39" t="s">
        <v>97</v>
      </c>
      <c r="K45" s="50" t="s">
        <v>7</v>
      </c>
      <c r="L45" s="41" t="s">
        <v>252</v>
      </c>
      <c r="M45" s="41"/>
    </row>
    <row r="46" spans="1:13" ht="60" customHeight="1">
      <c r="A46" s="43">
        <f t="shared" si="1"/>
        <v>26</v>
      </c>
      <c r="B46" s="43"/>
      <c r="C46" s="38" t="str">
        <f>"TC" &amp; TEXT(ROW(C46)-ROW($C$20),"000")</f>
        <v>TC026</v>
      </c>
      <c r="D46" s="49" t="s">
        <v>113</v>
      </c>
      <c r="E46" s="41">
        <v>3</v>
      </c>
      <c r="F46" s="49" t="s">
        <v>34</v>
      </c>
      <c r="G46" s="49" t="s">
        <v>114</v>
      </c>
      <c r="H46" s="41" t="s">
        <v>115</v>
      </c>
      <c r="I46" s="41" t="s">
        <v>116</v>
      </c>
      <c r="J46" s="39" t="s">
        <v>97</v>
      </c>
      <c r="K46" s="50" t="s">
        <v>7</v>
      </c>
      <c r="L46" s="41" t="s">
        <v>252</v>
      </c>
      <c r="M46" s="41"/>
    </row>
    <row r="47" spans="1:13" ht="60" customHeight="1">
      <c r="A47" s="43">
        <f t="shared" si="1"/>
        <v>27</v>
      </c>
      <c r="B47" s="43"/>
      <c r="C47" s="38" t="str">
        <f>"TC" &amp; TEXT(ROW(C47)-ROW($C$20),"000")</f>
        <v>TC027</v>
      </c>
      <c r="D47" s="49" t="s">
        <v>123</v>
      </c>
      <c r="E47" s="41">
        <v>3</v>
      </c>
      <c r="F47" s="49" t="s">
        <v>34</v>
      </c>
      <c r="G47" s="49" t="s">
        <v>124</v>
      </c>
      <c r="H47" s="41" t="s">
        <v>125</v>
      </c>
      <c r="I47" s="41" t="s">
        <v>126</v>
      </c>
      <c r="J47" s="39" t="s">
        <v>97</v>
      </c>
      <c r="K47" s="50" t="s">
        <v>7</v>
      </c>
      <c r="L47" s="41" t="s">
        <v>252</v>
      </c>
      <c r="M47" s="41"/>
    </row>
    <row r="48" spans="1:13" ht="60" customHeight="1">
      <c r="A48" s="43">
        <f t="shared" si="1"/>
        <v>28</v>
      </c>
      <c r="B48" s="43"/>
      <c r="C48" s="38" t="str">
        <f>"TC" &amp; TEXT(ROW(C48)-ROW($C$20),"000")</f>
        <v>TC028</v>
      </c>
      <c r="D48" s="49" t="s">
        <v>127</v>
      </c>
      <c r="E48" s="41">
        <v>2</v>
      </c>
      <c r="F48" s="49" t="s">
        <v>105</v>
      </c>
      <c r="G48" s="49" t="s">
        <v>124</v>
      </c>
      <c r="H48" s="44" t="s">
        <v>128</v>
      </c>
      <c r="I48" s="41" t="s">
        <v>129</v>
      </c>
      <c r="J48" s="39" t="s">
        <v>97</v>
      </c>
      <c r="K48" s="50" t="s">
        <v>7</v>
      </c>
      <c r="L48" s="41" t="s">
        <v>252</v>
      </c>
      <c r="M48" s="41"/>
    </row>
    <row r="49" spans="1:13" ht="60" customHeight="1">
      <c r="A49" s="43">
        <f t="shared" si="1"/>
        <v>29</v>
      </c>
      <c r="B49" s="43"/>
      <c r="C49" s="38" t="str">
        <f>"TC" &amp; TEXT(ROW(C49)-ROW($C$20),"000")</f>
        <v>TC029</v>
      </c>
      <c r="D49" s="49" t="s">
        <v>147</v>
      </c>
      <c r="E49" s="41">
        <v>5</v>
      </c>
      <c r="F49" s="49" t="s">
        <v>34</v>
      </c>
      <c r="G49" s="49" t="s">
        <v>148</v>
      </c>
      <c r="H49" s="41" t="s">
        <v>149</v>
      </c>
      <c r="I49" s="41" t="s">
        <v>150</v>
      </c>
      <c r="J49" s="39" t="s">
        <v>97</v>
      </c>
      <c r="K49" s="50" t="s">
        <v>7</v>
      </c>
      <c r="L49" s="41" t="s">
        <v>252</v>
      </c>
      <c r="M49" s="49" t="s">
        <v>151</v>
      </c>
    </row>
    <row r="50" spans="1:13" ht="60" customHeight="1">
      <c r="A50" s="43">
        <f t="shared" si="1"/>
        <v>30</v>
      </c>
      <c r="B50" s="43"/>
      <c r="C50" s="38" t="str">
        <f>"TC" &amp; TEXT(ROW(C50)-ROW($C$20),"000")</f>
        <v>TC030</v>
      </c>
      <c r="D50" s="49" t="s">
        <v>193</v>
      </c>
      <c r="E50" s="49">
        <v>5</v>
      </c>
      <c r="F50" s="49" t="s">
        <v>34</v>
      </c>
      <c r="G50" s="49" t="s">
        <v>192</v>
      </c>
      <c r="H50" s="49" t="s">
        <v>194</v>
      </c>
      <c r="I50" s="49" t="s">
        <v>195</v>
      </c>
      <c r="J50" s="39" t="s">
        <v>97</v>
      </c>
      <c r="K50" s="50" t="s">
        <v>7</v>
      </c>
      <c r="L50" s="43" t="s">
        <v>253</v>
      </c>
      <c r="M50" s="43"/>
    </row>
    <row r="51" spans="1:13" ht="60" customHeight="1">
      <c r="A51" s="43">
        <f t="shared" si="1"/>
        <v>31</v>
      </c>
      <c r="B51" s="43"/>
      <c r="C51" s="38" t="str">
        <f>"TC" &amp; TEXT(ROW(C51)-ROW($C$20),"000")</f>
        <v>TC031</v>
      </c>
      <c r="D51" s="49" t="s">
        <v>199</v>
      </c>
      <c r="E51" s="49">
        <v>5</v>
      </c>
      <c r="F51" s="49" t="s">
        <v>34</v>
      </c>
      <c r="G51" s="49" t="s">
        <v>192</v>
      </c>
      <c r="H51" s="49" t="s">
        <v>200</v>
      </c>
      <c r="I51" s="49" t="s">
        <v>201</v>
      </c>
      <c r="J51" s="39" t="s">
        <v>97</v>
      </c>
      <c r="K51" s="50" t="s">
        <v>7</v>
      </c>
      <c r="L51" s="43" t="s">
        <v>253</v>
      </c>
      <c r="M51" s="43"/>
    </row>
    <row r="52" spans="1:13" ht="60" customHeight="1">
      <c r="A52" s="43">
        <f t="shared" si="1"/>
        <v>32</v>
      </c>
      <c r="B52" s="43"/>
      <c r="C52" s="38" t="str">
        <f>"TC" &amp; TEXT(ROW(C52)-ROW($C$20),"000")</f>
        <v>TC032</v>
      </c>
      <c r="D52" s="49" t="s">
        <v>208</v>
      </c>
      <c r="E52" s="49">
        <v>5</v>
      </c>
      <c r="F52" s="49" t="s">
        <v>34</v>
      </c>
      <c r="G52" s="49" t="s">
        <v>192</v>
      </c>
      <c r="H52" s="49" t="s">
        <v>209</v>
      </c>
      <c r="I52" s="49" t="s">
        <v>210</v>
      </c>
      <c r="J52" s="39" t="s">
        <v>97</v>
      </c>
      <c r="K52" s="50" t="s">
        <v>7</v>
      </c>
      <c r="L52" s="43" t="s">
        <v>253</v>
      </c>
      <c r="M52" s="43"/>
    </row>
    <row r="53" spans="1:13" ht="60" customHeight="1">
      <c r="A53" s="43">
        <f t="shared" si="1"/>
        <v>33</v>
      </c>
      <c r="B53" s="43"/>
      <c r="C53" s="38" t="str">
        <f>"TC" &amp; TEXT(ROW(C53)-ROW($C$20),"000")</f>
        <v>TC033</v>
      </c>
      <c r="D53" s="49" t="s">
        <v>211</v>
      </c>
      <c r="E53" s="49">
        <v>5</v>
      </c>
      <c r="F53" s="49" t="s">
        <v>34</v>
      </c>
      <c r="G53" s="49" t="s">
        <v>192</v>
      </c>
      <c r="H53" s="49" t="s">
        <v>212</v>
      </c>
      <c r="I53" s="49" t="s">
        <v>213</v>
      </c>
      <c r="J53" s="39" t="s">
        <v>97</v>
      </c>
      <c r="K53" s="50" t="s">
        <v>7</v>
      </c>
      <c r="L53" s="43" t="s">
        <v>253</v>
      </c>
      <c r="M53" s="43"/>
    </row>
    <row r="54" spans="1:13" ht="60" customHeight="1">
      <c r="A54" s="43">
        <f t="shared" si="1"/>
        <v>34</v>
      </c>
      <c r="B54" s="43"/>
      <c r="C54" s="38" t="str">
        <f>"TC" &amp; TEXT(ROW(C54)-ROW($C$20),"000")</f>
        <v>TC034</v>
      </c>
      <c r="D54" s="49" t="s">
        <v>191</v>
      </c>
      <c r="E54" s="49">
        <v>5</v>
      </c>
      <c r="F54" s="49" t="s">
        <v>34</v>
      </c>
      <c r="G54" s="49" t="s">
        <v>192</v>
      </c>
      <c r="H54" s="49" t="s">
        <v>214</v>
      </c>
      <c r="I54" s="49" t="s">
        <v>215</v>
      </c>
      <c r="J54" s="39" t="s">
        <v>97</v>
      </c>
      <c r="K54" s="50" t="s">
        <v>7</v>
      </c>
      <c r="L54" s="43" t="s">
        <v>253</v>
      </c>
      <c r="M54" s="43"/>
    </row>
    <row r="55" spans="1:13" ht="60" customHeight="1">
      <c r="A55" s="43">
        <f t="shared" si="1"/>
        <v>35</v>
      </c>
      <c r="B55" s="43"/>
      <c r="C55" s="38" t="str">
        <f>"TC" &amp; TEXT(ROW(C55)-ROW($C$20),"000")</f>
        <v>TC035</v>
      </c>
      <c r="D55" s="49" t="s">
        <v>241</v>
      </c>
      <c r="E55" s="49">
        <v>5</v>
      </c>
      <c r="F55" s="49" t="s">
        <v>34</v>
      </c>
      <c r="G55" s="49" t="s">
        <v>64</v>
      </c>
      <c r="H55" s="49" t="s">
        <v>242</v>
      </c>
      <c r="I55" s="49" t="s">
        <v>243</v>
      </c>
      <c r="J55" s="39" t="s">
        <v>97</v>
      </c>
      <c r="K55" s="50" t="s">
        <v>7</v>
      </c>
      <c r="L55" s="43" t="s">
        <v>253</v>
      </c>
      <c r="M55" s="43"/>
    </row>
    <row r="56" spans="1:13" ht="60" customHeight="1">
      <c r="A56" s="43">
        <f t="shared" si="1"/>
        <v>36</v>
      </c>
      <c r="B56" s="43"/>
      <c r="C56" s="38" t="str">
        <f>"TC" &amp; TEXT(ROW(C56)-ROW($C$20),"000")</f>
        <v>TC036</v>
      </c>
      <c r="D56" s="49" t="s">
        <v>244</v>
      </c>
      <c r="E56" s="49">
        <v>5</v>
      </c>
      <c r="F56" s="49" t="s">
        <v>34</v>
      </c>
      <c r="G56" s="49" t="s">
        <v>64</v>
      </c>
      <c r="H56" s="49" t="s">
        <v>245</v>
      </c>
      <c r="I56" s="49" t="s">
        <v>246</v>
      </c>
      <c r="J56" s="39" t="s">
        <v>97</v>
      </c>
      <c r="K56" s="50" t="s">
        <v>7</v>
      </c>
      <c r="L56" s="43" t="s">
        <v>253</v>
      </c>
      <c r="M56" s="43"/>
    </row>
    <row r="57" spans="1:13" ht="60" customHeight="1">
      <c r="A57" s="43">
        <f t="shared" si="1"/>
        <v>37</v>
      </c>
      <c r="B57" s="43"/>
      <c r="C57" s="38" t="str">
        <f>"TC" &amp; TEXT(ROW(C57)-ROW($C$20),"000")</f>
        <v>TC037</v>
      </c>
      <c r="D57" s="49" t="s">
        <v>247</v>
      </c>
      <c r="E57" s="49">
        <v>5</v>
      </c>
      <c r="F57" s="49" t="s">
        <v>34</v>
      </c>
      <c r="G57" s="49" t="s">
        <v>192</v>
      </c>
      <c r="H57" s="49" t="s">
        <v>248</v>
      </c>
      <c r="I57" s="49" t="s">
        <v>249</v>
      </c>
      <c r="J57" s="39" t="s">
        <v>97</v>
      </c>
      <c r="K57" s="50" t="s">
        <v>7</v>
      </c>
      <c r="L57" s="43" t="s">
        <v>253</v>
      </c>
      <c r="M57" s="43"/>
    </row>
    <row r="58" spans="1:13" ht="60" customHeight="1">
      <c r="A58" s="43">
        <f t="shared" si="1"/>
        <v>38</v>
      </c>
      <c r="B58" s="43"/>
      <c r="C58" s="38" t="str">
        <f>"TC" &amp; TEXT(ROW(C58)-ROW($C$20),"000")</f>
        <v>TC038</v>
      </c>
      <c r="D58" s="46" t="s">
        <v>75</v>
      </c>
      <c r="E58" s="38">
        <v>1</v>
      </c>
      <c r="F58" s="38" t="s">
        <v>64</v>
      </c>
      <c r="G58" s="38" t="s">
        <v>73</v>
      </c>
      <c r="H58" s="38" t="s">
        <v>76</v>
      </c>
      <c r="I58" s="38" t="s">
        <v>77</v>
      </c>
      <c r="J58" s="39" t="s">
        <v>98</v>
      </c>
      <c r="K58" s="50" t="s">
        <v>7</v>
      </c>
      <c r="L58" s="38" t="s">
        <v>251</v>
      </c>
      <c r="M58" s="38"/>
    </row>
    <row r="59" spans="1:13" ht="60" customHeight="1">
      <c r="A59" s="43">
        <f t="shared" si="1"/>
        <v>39</v>
      </c>
      <c r="B59" s="43"/>
      <c r="C59" s="38" t="str">
        <f>"TC" &amp; TEXT(ROW(C59)-ROW($C$20),"000")</f>
        <v>TC039</v>
      </c>
      <c r="D59" s="46" t="s">
        <v>91</v>
      </c>
      <c r="E59" s="38">
        <v>1</v>
      </c>
      <c r="F59" s="38" t="s">
        <v>64</v>
      </c>
      <c r="G59" s="38" t="s">
        <v>73</v>
      </c>
      <c r="H59" s="38" t="s">
        <v>92</v>
      </c>
      <c r="I59" s="38" t="s">
        <v>93</v>
      </c>
      <c r="J59" s="39" t="s">
        <v>98</v>
      </c>
      <c r="K59" s="50" t="s">
        <v>7</v>
      </c>
      <c r="L59" s="38" t="s">
        <v>251</v>
      </c>
      <c r="M59" s="38"/>
    </row>
    <row r="60" spans="1:13" ht="60" customHeight="1">
      <c r="A60" s="43">
        <f t="shared" si="1"/>
        <v>40</v>
      </c>
      <c r="B60" s="43"/>
      <c r="C60" s="38" t="str">
        <f>"TC" &amp; TEXT(ROW(C60)-ROW($C$20),"000")</f>
        <v>TC040</v>
      </c>
      <c r="D60" s="49" t="s">
        <v>108</v>
      </c>
      <c r="E60" s="41">
        <v>3</v>
      </c>
      <c r="F60" s="49" t="s">
        <v>109</v>
      </c>
      <c r="G60" s="49" t="s">
        <v>101</v>
      </c>
      <c r="H60" s="41" t="s">
        <v>110</v>
      </c>
      <c r="I60" s="41" t="s">
        <v>111</v>
      </c>
      <c r="J60" s="39" t="s">
        <v>98</v>
      </c>
      <c r="K60" s="50" t="s">
        <v>7</v>
      </c>
      <c r="L60" s="41" t="s">
        <v>252</v>
      </c>
      <c r="M60" s="41" t="s">
        <v>112</v>
      </c>
    </row>
    <row r="61" spans="1:13" ht="60" customHeight="1">
      <c r="A61" s="43">
        <f t="shared" si="1"/>
        <v>41</v>
      </c>
      <c r="B61" s="43"/>
      <c r="C61" s="38" t="str">
        <f>"TC" &amp; TEXT(ROW(C61)-ROW($C$20),"000")</f>
        <v>TC041</v>
      </c>
      <c r="D61" s="49" t="s">
        <v>117</v>
      </c>
      <c r="E61" s="41">
        <v>4</v>
      </c>
      <c r="F61" s="49" t="s">
        <v>34</v>
      </c>
      <c r="G61" s="49" t="s">
        <v>114</v>
      </c>
      <c r="H61" s="44" t="s">
        <v>118</v>
      </c>
      <c r="I61" s="41" t="s">
        <v>119</v>
      </c>
      <c r="J61" s="39" t="s">
        <v>98</v>
      </c>
      <c r="K61" s="50" t="s">
        <v>7</v>
      </c>
      <c r="L61" s="41" t="s">
        <v>252</v>
      </c>
      <c r="M61" s="41"/>
    </row>
    <row r="62" spans="1:13" ht="60" customHeight="1">
      <c r="A62" s="43">
        <f t="shared" si="1"/>
        <v>42</v>
      </c>
      <c r="B62" s="43"/>
      <c r="C62" s="38" t="str">
        <f>"TC" &amp; TEXT(ROW(C62)-ROW($C$20),"000")</f>
        <v>TC042</v>
      </c>
      <c r="D62" s="49" t="s">
        <v>130</v>
      </c>
      <c r="E62" s="41">
        <v>3</v>
      </c>
      <c r="F62" s="49" t="s">
        <v>109</v>
      </c>
      <c r="G62" s="49" t="s">
        <v>124</v>
      </c>
      <c r="H62" s="41" t="s">
        <v>131</v>
      </c>
      <c r="I62" s="41" t="s">
        <v>132</v>
      </c>
      <c r="J62" s="39" t="s">
        <v>98</v>
      </c>
      <c r="K62" s="50" t="s">
        <v>7</v>
      </c>
      <c r="L62" s="41" t="s">
        <v>252</v>
      </c>
      <c r="M62" s="49" t="s">
        <v>112</v>
      </c>
    </row>
    <row r="63" spans="1:13" ht="60" customHeight="1">
      <c r="A63" s="43">
        <f t="shared" si="1"/>
        <v>43</v>
      </c>
      <c r="B63" s="43"/>
      <c r="C63" s="38" t="str">
        <f>"TC" &amp; TEXT(ROW(C63)-ROW($C$20),"000")</f>
        <v>TC043</v>
      </c>
      <c r="D63" s="49" t="s">
        <v>133</v>
      </c>
      <c r="E63" s="41">
        <v>3</v>
      </c>
      <c r="F63" s="49" t="s">
        <v>34</v>
      </c>
      <c r="G63" s="49" t="s">
        <v>101</v>
      </c>
      <c r="H63" s="41" t="s">
        <v>134</v>
      </c>
      <c r="I63" s="45" t="s">
        <v>135</v>
      </c>
      <c r="J63" s="39" t="s">
        <v>98</v>
      </c>
      <c r="K63" s="50" t="s">
        <v>7</v>
      </c>
      <c r="L63" s="41" t="s">
        <v>252</v>
      </c>
      <c r="M63" s="41" t="s">
        <v>136</v>
      </c>
    </row>
    <row r="64" spans="1:13" ht="60" customHeight="1">
      <c r="A64" s="43">
        <f t="shared" si="1"/>
        <v>44</v>
      </c>
      <c r="B64" s="43"/>
      <c r="C64" s="38" t="str">
        <f>"TC" &amp; TEXT(ROW(C64)-ROW($C$20),"000")</f>
        <v>TC044</v>
      </c>
      <c r="D64" s="49" t="s">
        <v>140</v>
      </c>
      <c r="E64" s="41">
        <v>3</v>
      </c>
      <c r="F64" s="49" t="s">
        <v>34</v>
      </c>
      <c r="G64" s="49" t="s">
        <v>114</v>
      </c>
      <c r="H64" s="41" t="s">
        <v>141</v>
      </c>
      <c r="I64" s="41" t="s">
        <v>142</v>
      </c>
      <c r="J64" s="39" t="s">
        <v>98</v>
      </c>
      <c r="K64" s="50" t="s">
        <v>7</v>
      </c>
      <c r="L64" s="41" t="s">
        <v>252</v>
      </c>
      <c r="M64" s="49" t="s">
        <v>143</v>
      </c>
    </row>
    <row r="65" spans="1:13" ht="60" customHeight="1">
      <c r="A65" s="43">
        <f t="shared" si="1"/>
        <v>45</v>
      </c>
      <c r="B65" s="43"/>
      <c r="C65" s="38" t="str">
        <f>"TC" &amp; TEXT(ROW(C65)-ROW($C$20),"000")</f>
        <v>TC045</v>
      </c>
      <c r="D65" s="49" t="s">
        <v>152</v>
      </c>
      <c r="E65" s="41">
        <v>2</v>
      </c>
      <c r="F65" s="49" t="s">
        <v>109</v>
      </c>
      <c r="G65" s="49" t="s">
        <v>101</v>
      </c>
      <c r="H65" s="41" t="s">
        <v>153</v>
      </c>
      <c r="I65" s="41" t="s">
        <v>154</v>
      </c>
      <c r="J65" s="39" t="s">
        <v>98</v>
      </c>
      <c r="K65" s="50" t="s">
        <v>7</v>
      </c>
      <c r="L65" s="41" t="s">
        <v>252</v>
      </c>
      <c r="M65" s="49" t="s">
        <v>155</v>
      </c>
    </row>
    <row r="66" spans="1:13" ht="60" customHeight="1">
      <c r="A66" s="43">
        <f t="shared" si="1"/>
        <v>46</v>
      </c>
      <c r="B66" s="43"/>
      <c r="C66" s="38" t="str">
        <f>"TC" &amp; TEXT(ROW(C66)-ROW($C$20),"000")</f>
        <v>TC046</v>
      </c>
      <c r="D66" s="46" t="s">
        <v>87</v>
      </c>
      <c r="E66" s="38">
        <v>1</v>
      </c>
      <c r="F66" s="38" t="s">
        <v>64</v>
      </c>
      <c r="G66" s="38" t="s">
        <v>88</v>
      </c>
      <c r="H66" s="38" t="s">
        <v>89</v>
      </c>
      <c r="I66" s="38" t="s">
        <v>90</v>
      </c>
      <c r="J66" s="39" t="s">
        <v>98</v>
      </c>
      <c r="K66" s="50" t="s">
        <v>7</v>
      </c>
      <c r="L66" s="38" t="s">
        <v>251</v>
      </c>
      <c r="M66" s="38"/>
    </row>
    <row r="67" spans="1:13" ht="60" customHeight="1">
      <c r="A67" s="43">
        <f t="shared" si="1"/>
        <v>47</v>
      </c>
      <c r="B67" s="49"/>
      <c r="C67" s="38" t="str">
        <f>"TC" &amp; TEXT(ROW(C67)-ROW($C$20),"000")</f>
        <v>TC047</v>
      </c>
      <c r="D67" s="51" t="s">
        <v>156</v>
      </c>
      <c r="E67" s="51">
        <v>1</v>
      </c>
      <c r="F67" s="49" t="s">
        <v>34</v>
      </c>
      <c r="G67" s="51" t="s">
        <v>157</v>
      </c>
      <c r="H67" s="52" t="s">
        <v>158</v>
      </c>
      <c r="I67" s="51" t="s">
        <v>159</v>
      </c>
      <c r="J67" s="39" t="s">
        <v>98</v>
      </c>
      <c r="K67" s="50" t="s">
        <v>7</v>
      </c>
      <c r="L67" s="51" t="s">
        <v>160</v>
      </c>
      <c r="M67" s="43"/>
    </row>
    <row r="68" spans="1:13" ht="60" customHeight="1">
      <c r="A68" s="43">
        <f t="shared" si="1"/>
        <v>48</v>
      </c>
      <c r="B68" s="49"/>
      <c r="C68" s="38" t="str">
        <f>"TC" &amp; TEXT(ROW(C68)-ROW($C$20),"000")</f>
        <v>TC048</v>
      </c>
      <c r="D68" s="51" t="s">
        <v>161</v>
      </c>
      <c r="E68" s="51">
        <v>1</v>
      </c>
      <c r="F68" s="49" t="s">
        <v>34</v>
      </c>
      <c r="G68" s="51" t="s">
        <v>157</v>
      </c>
      <c r="H68" s="51" t="s">
        <v>162</v>
      </c>
      <c r="I68" s="51" t="s">
        <v>163</v>
      </c>
      <c r="J68" s="39" t="s">
        <v>98</v>
      </c>
      <c r="K68" s="50" t="s">
        <v>7</v>
      </c>
      <c r="L68" s="51" t="s">
        <v>160</v>
      </c>
      <c r="M68" s="43"/>
    </row>
    <row r="69" spans="1:13" ht="60" customHeight="1">
      <c r="A69" s="43">
        <f t="shared" si="1"/>
        <v>49</v>
      </c>
      <c r="B69" s="49"/>
      <c r="C69" s="38" t="str">
        <f>"TC" &amp; TEXT(ROW(C69)-ROW($C$20),"000")</f>
        <v>TC049</v>
      </c>
      <c r="D69" s="51" t="s">
        <v>164</v>
      </c>
      <c r="E69" s="51">
        <v>1</v>
      </c>
      <c r="F69" s="49" t="s">
        <v>34</v>
      </c>
      <c r="G69" s="51" t="s">
        <v>157</v>
      </c>
      <c r="H69" s="51" t="s">
        <v>165</v>
      </c>
      <c r="I69" s="51" t="s">
        <v>166</v>
      </c>
      <c r="J69" s="39" t="s">
        <v>98</v>
      </c>
      <c r="K69" s="50" t="s">
        <v>7</v>
      </c>
      <c r="L69" s="51" t="s">
        <v>160</v>
      </c>
      <c r="M69" s="43"/>
    </row>
    <row r="70" spans="1:13" ht="60" customHeight="1">
      <c r="A70" s="43">
        <f t="shared" si="1"/>
        <v>50</v>
      </c>
      <c r="B70" s="49"/>
      <c r="C70" s="38" t="str">
        <f>"TC" &amp; TEXT(ROW(C70)-ROW($C$20),"000")</f>
        <v>TC050</v>
      </c>
      <c r="D70" s="51" t="s">
        <v>167</v>
      </c>
      <c r="E70" s="51">
        <v>1</v>
      </c>
      <c r="F70" s="49" t="s">
        <v>34</v>
      </c>
      <c r="G70" s="51" t="s">
        <v>168</v>
      </c>
      <c r="H70" s="51" t="s">
        <v>169</v>
      </c>
      <c r="I70" s="51" t="s">
        <v>170</v>
      </c>
      <c r="J70" s="39" t="s">
        <v>98</v>
      </c>
      <c r="K70" s="50" t="s">
        <v>7</v>
      </c>
      <c r="L70" s="51" t="s">
        <v>160</v>
      </c>
      <c r="M70" s="43"/>
    </row>
    <row r="71" spans="1:13" ht="60" customHeight="1">
      <c r="A71" s="43">
        <f t="shared" si="1"/>
        <v>51</v>
      </c>
      <c r="B71" s="49"/>
      <c r="C71" s="38" t="str">
        <f>"TC" &amp; TEXT(ROW(C71)-ROW($C$20),"000")</f>
        <v>TC051</v>
      </c>
      <c r="D71" s="51" t="s">
        <v>171</v>
      </c>
      <c r="E71" s="51">
        <v>0.5</v>
      </c>
      <c r="F71" s="49" t="s">
        <v>34</v>
      </c>
      <c r="G71" s="51" t="s">
        <v>172</v>
      </c>
      <c r="H71" s="51" t="s">
        <v>173</v>
      </c>
      <c r="I71" s="51" t="s">
        <v>174</v>
      </c>
      <c r="J71" s="39" t="s">
        <v>98</v>
      </c>
      <c r="K71" s="50" t="s">
        <v>7</v>
      </c>
      <c r="L71" s="51" t="s">
        <v>160</v>
      </c>
      <c r="M71" s="43"/>
    </row>
    <row r="72" spans="1:13" ht="60" customHeight="1">
      <c r="A72" s="43">
        <f t="shared" si="1"/>
        <v>52</v>
      </c>
      <c r="B72" s="49"/>
      <c r="C72" s="38" t="str">
        <f>"TC" &amp; TEXT(ROW(C72)-ROW($C$20),"000")</f>
        <v>TC052</v>
      </c>
      <c r="D72" s="51" t="s">
        <v>175</v>
      </c>
      <c r="E72" s="51">
        <v>1</v>
      </c>
      <c r="F72" s="49" t="s">
        <v>34</v>
      </c>
      <c r="G72" s="51" t="s">
        <v>157</v>
      </c>
      <c r="H72" s="51" t="s">
        <v>176</v>
      </c>
      <c r="I72" s="51" t="s">
        <v>177</v>
      </c>
      <c r="J72" s="39" t="s">
        <v>98</v>
      </c>
      <c r="K72" s="50" t="s">
        <v>7</v>
      </c>
      <c r="L72" s="51" t="s">
        <v>160</v>
      </c>
      <c r="M72" s="43"/>
    </row>
    <row r="73" spans="1:13" ht="60" customHeight="1">
      <c r="A73" s="43">
        <f t="shared" si="1"/>
        <v>53</v>
      </c>
      <c r="B73" s="49"/>
      <c r="C73" s="38" t="str">
        <f>"TC" &amp; TEXT(ROW(C73)-ROW($C$20),"000")</f>
        <v>TC053</v>
      </c>
      <c r="D73" s="51" t="s">
        <v>178</v>
      </c>
      <c r="E73" s="51">
        <v>1</v>
      </c>
      <c r="F73" s="49" t="s">
        <v>34</v>
      </c>
      <c r="G73" s="51" t="s">
        <v>168</v>
      </c>
      <c r="H73" s="51" t="s">
        <v>179</v>
      </c>
      <c r="I73" s="51" t="s">
        <v>180</v>
      </c>
      <c r="J73" s="39" t="s">
        <v>98</v>
      </c>
      <c r="K73" s="50" t="s">
        <v>7</v>
      </c>
      <c r="L73" s="51" t="s">
        <v>160</v>
      </c>
      <c r="M73" s="43"/>
    </row>
    <row r="74" spans="1:13" ht="60" customHeight="1">
      <c r="A74" s="43">
        <f t="shared" si="1"/>
        <v>54</v>
      </c>
      <c r="B74" s="49"/>
      <c r="C74" s="38" t="str">
        <f>"TC" &amp; TEXT(ROW(C74)-ROW($C$20),"000")</f>
        <v>TC054</v>
      </c>
      <c r="D74" s="51" t="s">
        <v>181</v>
      </c>
      <c r="E74" s="51">
        <v>1</v>
      </c>
      <c r="F74" s="49" t="s">
        <v>34</v>
      </c>
      <c r="G74" s="51" t="s">
        <v>182</v>
      </c>
      <c r="H74" s="51" t="s">
        <v>183</v>
      </c>
      <c r="I74" s="51" t="s">
        <v>184</v>
      </c>
      <c r="J74" s="39" t="s">
        <v>98</v>
      </c>
      <c r="K74" s="50" t="s">
        <v>7</v>
      </c>
      <c r="L74" s="51" t="s">
        <v>160</v>
      </c>
      <c r="M74" s="43"/>
    </row>
    <row r="75" spans="1:13" ht="60" customHeight="1">
      <c r="A75" s="43">
        <f t="shared" si="1"/>
        <v>55</v>
      </c>
      <c r="B75" s="49"/>
      <c r="C75" s="38" t="str">
        <f>"TC" &amp; TEXT(ROW(C75)-ROW($C$20),"000")</f>
        <v>TC055</v>
      </c>
      <c r="D75" s="51" t="s">
        <v>185</v>
      </c>
      <c r="E75" s="51">
        <v>1</v>
      </c>
      <c r="F75" s="49" t="s">
        <v>34</v>
      </c>
      <c r="G75" s="51" t="s">
        <v>157</v>
      </c>
      <c r="H75" s="51" t="s">
        <v>186</v>
      </c>
      <c r="I75" s="51" t="s">
        <v>187</v>
      </c>
      <c r="J75" s="39" t="s">
        <v>98</v>
      </c>
      <c r="K75" s="50" t="s">
        <v>7</v>
      </c>
      <c r="L75" s="51" t="s">
        <v>160</v>
      </c>
      <c r="M75" s="43"/>
    </row>
    <row r="76" spans="1:13" ht="60" customHeight="1">
      <c r="A76" s="43">
        <f t="shared" si="1"/>
        <v>56</v>
      </c>
      <c r="B76" s="49"/>
      <c r="C76" s="38" t="str">
        <f>"TC" &amp; TEXT(ROW(C76)-ROW($C$20),"000")</f>
        <v>TC056</v>
      </c>
      <c r="D76" s="51" t="s">
        <v>188</v>
      </c>
      <c r="E76" s="51">
        <v>1</v>
      </c>
      <c r="F76" s="49" t="s">
        <v>34</v>
      </c>
      <c r="G76" s="51" t="s">
        <v>157</v>
      </c>
      <c r="H76" s="51" t="s">
        <v>189</v>
      </c>
      <c r="I76" s="51" t="s">
        <v>190</v>
      </c>
      <c r="J76" s="39" t="s">
        <v>98</v>
      </c>
      <c r="K76" s="50" t="s">
        <v>7</v>
      </c>
      <c r="L76" s="51" t="s">
        <v>160</v>
      </c>
      <c r="M76" s="43"/>
    </row>
    <row r="77" spans="1:13" ht="60" customHeight="1">
      <c r="A77" s="43">
        <f t="shared" si="1"/>
        <v>57</v>
      </c>
      <c r="B77" s="43"/>
      <c r="C77" s="38" t="str">
        <f>"TC" &amp; TEXT(ROW(C77)-ROW($C$20),"000")</f>
        <v>TC057</v>
      </c>
      <c r="D77" s="49" t="s">
        <v>196</v>
      </c>
      <c r="E77" s="49">
        <v>5</v>
      </c>
      <c r="F77" s="49" t="s">
        <v>34</v>
      </c>
      <c r="G77" s="49" t="s">
        <v>192</v>
      </c>
      <c r="H77" s="49" t="s">
        <v>197</v>
      </c>
      <c r="I77" s="49" t="s">
        <v>198</v>
      </c>
      <c r="J77" s="39" t="s">
        <v>98</v>
      </c>
      <c r="K77" s="50" t="s">
        <v>7</v>
      </c>
      <c r="L77" s="43" t="s">
        <v>253</v>
      </c>
      <c r="M77" s="43"/>
    </row>
    <row r="78" spans="1:13" ht="60" customHeight="1">
      <c r="A78" s="43">
        <f t="shared" si="1"/>
        <v>58</v>
      </c>
      <c r="B78" s="43"/>
      <c r="C78" s="38" t="str">
        <f>"TC" &amp; TEXT(ROW(C78)-ROW($C$20),"000")</f>
        <v>TC058</v>
      </c>
      <c r="D78" s="49" t="s">
        <v>202</v>
      </c>
      <c r="E78" s="49">
        <v>5</v>
      </c>
      <c r="F78" s="49" t="s">
        <v>34</v>
      </c>
      <c r="G78" s="49" t="s">
        <v>192</v>
      </c>
      <c r="H78" s="49" t="s">
        <v>203</v>
      </c>
      <c r="I78" s="49" t="s">
        <v>204</v>
      </c>
      <c r="J78" s="39" t="s">
        <v>98</v>
      </c>
      <c r="K78" s="50" t="s">
        <v>7</v>
      </c>
      <c r="L78" s="43" t="s">
        <v>253</v>
      </c>
      <c r="M78" s="43"/>
    </row>
    <row r="79" spans="1:13" ht="60" customHeight="1">
      <c r="A79" s="43">
        <f t="shared" si="1"/>
        <v>59</v>
      </c>
      <c r="B79" s="43"/>
      <c r="C79" s="38" t="str">
        <f>"TC" &amp; TEXT(ROW(C79)-ROW($C$20),"000")</f>
        <v>TC059</v>
      </c>
      <c r="D79" s="49" t="s">
        <v>205</v>
      </c>
      <c r="E79" s="49">
        <v>5</v>
      </c>
      <c r="F79" s="49" t="s">
        <v>34</v>
      </c>
      <c r="G79" s="49" t="s">
        <v>192</v>
      </c>
      <c r="H79" s="49" t="s">
        <v>206</v>
      </c>
      <c r="I79" s="49" t="s">
        <v>207</v>
      </c>
      <c r="J79" s="39" t="s">
        <v>98</v>
      </c>
      <c r="K79" s="50" t="s">
        <v>7</v>
      </c>
      <c r="L79" s="43" t="s">
        <v>253</v>
      </c>
      <c r="M79" s="43"/>
    </row>
    <row r="80" spans="1:13" ht="60" customHeight="1">
      <c r="A80" s="43">
        <f t="shared" si="1"/>
        <v>60</v>
      </c>
      <c r="B80" s="43"/>
      <c r="C80" s="38" t="str">
        <f>"TC" &amp; TEXT(ROW(C80)-ROW($C$20),"000")</f>
        <v>TC060</v>
      </c>
      <c r="D80" s="49" t="s">
        <v>219</v>
      </c>
      <c r="E80" s="49">
        <v>5</v>
      </c>
      <c r="F80" s="49" t="s">
        <v>34</v>
      </c>
      <c r="G80" s="49" t="s">
        <v>192</v>
      </c>
      <c r="H80" s="49" t="s">
        <v>220</v>
      </c>
      <c r="I80" s="49" t="s">
        <v>221</v>
      </c>
      <c r="J80" s="39" t="s">
        <v>98</v>
      </c>
      <c r="K80" s="50" t="s">
        <v>7</v>
      </c>
      <c r="L80" s="43" t="s">
        <v>253</v>
      </c>
      <c r="M80" s="43"/>
    </row>
    <row r="81" spans="1:13" ht="60" customHeight="1">
      <c r="A81" s="43">
        <f t="shared" si="1"/>
        <v>61</v>
      </c>
      <c r="B81" s="43"/>
      <c r="C81" s="38" t="str">
        <f>"TC" &amp; TEXT(ROW(C81)-ROW($C$20),"000")</f>
        <v>TC061</v>
      </c>
      <c r="D81" s="46" t="s">
        <v>78</v>
      </c>
      <c r="E81" s="38">
        <v>1</v>
      </c>
      <c r="F81" s="38" t="s">
        <v>64</v>
      </c>
      <c r="G81" s="38" t="s">
        <v>73</v>
      </c>
      <c r="H81" s="38" t="s">
        <v>79</v>
      </c>
      <c r="I81" s="38" t="s">
        <v>80</v>
      </c>
      <c r="J81" s="39" t="s">
        <v>99</v>
      </c>
      <c r="K81" s="50" t="s">
        <v>7</v>
      </c>
      <c r="L81" s="38" t="s">
        <v>251</v>
      </c>
      <c r="M81" s="38"/>
    </row>
    <row r="82" spans="1:13" ht="60" customHeight="1">
      <c r="A82" s="43">
        <f t="shared" si="1"/>
        <v>62</v>
      </c>
      <c r="B82" s="43"/>
      <c r="C82" s="38" t="str">
        <f>"TC" &amp; TEXT(ROW(C82)-ROW($C$20),"000")</f>
        <v>TC062</v>
      </c>
      <c r="D82" s="49" t="s">
        <v>120</v>
      </c>
      <c r="E82" s="41">
        <v>2</v>
      </c>
      <c r="F82" s="49" t="s">
        <v>105</v>
      </c>
      <c r="G82" s="49" t="s">
        <v>114</v>
      </c>
      <c r="H82" s="41" t="s">
        <v>121</v>
      </c>
      <c r="I82" s="41" t="s">
        <v>122</v>
      </c>
      <c r="J82" s="39" t="s">
        <v>99</v>
      </c>
      <c r="K82" s="50" t="s">
        <v>7</v>
      </c>
      <c r="L82" s="41" t="s">
        <v>252</v>
      </c>
      <c r="M82" s="41"/>
    </row>
    <row r="83" spans="1:13" ht="60" customHeight="1">
      <c r="A83" s="43">
        <f t="shared" si="1"/>
        <v>63</v>
      </c>
      <c r="B83" s="43"/>
      <c r="C83" s="38" t="str">
        <f>"TC" &amp; TEXT(ROW(C83)-ROW($C$20),"000")</f>
        <v>TC063</v>
      </c>
      <c r="D83" s="49" t="s">
        <v>137</v>
      </c>
      <c r="E83" s="41">
        <v>2</v>
      </c>
      <c r="F83" s="49" t="s">
        <v>34</v>
      </c>
      <c r="G83" s="49" t="s">
        <v>101</v>
      </c>
      <c r="H83" s="41" t="s">
        <v>138</v>
      </c>
      <c r="I83" s="41" t="s">
        <v>139</v>
      </c>
      <c r="J83" s="39" t="s">
        <v>99</v>
      </c>
      <c r="K83" s="50" t="s">
        <v>7</v>
      </c>
      <c r="L83" s="41" t="s">
        <v>252</v>
      </c>
      <c r="M83" s="41"/>
    </row>
    <row r="84" spans="1:13" ht="60" customHeight="1">
      <c r="A84" s="43">
        <f>ROW(A84)-ROW($A$20)</f>
        <v>64</v>
      </c>
      <c r="B84" s="43"/>
      <c r="C84" s="38" t="str">
        <f>"TC" &amp; TEXT(ROW(C84)-ROW($C$20),"000")</f>
        <v>TC064</v>
      </c>
      <c r="D84" s="49" t="s">
        <v>144</v>
      </c>
      <c r="E84" s="41">
        <v>2</v>
      </c>
      <c r="F84" s="49" t="s">
        <v>34</v>
      </c>
      <c r="G84" s="49" t="s">
        <v>124</v>
      </c>
      <c r="H84" s="41" t="s">
        <v>145</v>
      </c>
      <c r="I84" s="41" t="s">
        <v>146</v>
      </c>
      <c r="J84" s="39" t="s">
        <v>99</v>
      </c>
      <c r="K84" s="50" t="s">
        <v>7</v>
      </c>
      <c r="L84" s="41" t="s">
        <v>252</v>
      </c>
      <c r="M84" s="41"/>
    </row>
    <row r="85" spans="1:13" ht="60" customHeight="1">
      <c r="A85" s="43">
        <f t="shared" si="1"/>
        <v>65</v>
      </c>
      <c r="B85" s="43"/>
      <c r="C85" s="38" t="str">
        <f>"TC" &amp; TEXT(ROW(C85)-ROW($C$20),"000")</f>
        <v>TC065</v>
      </c>
      <c r="D85" s="49" t="s">
        <v>216</v>
      </c>
      <c r="E85" s="49">
        <v>5</v>
      </c>
      <c r="F85" s="49" t="s">
        <v>34</v>
      </c>
      <c r="G85" s="49" t="s">
        <v>192</v>
      </c>
      <c r="H85" s="49" t="s">
        <v>217</v>
      </c>
      <c r="I85" s="49" t="s">
        <v>218</v>
      </c>
      <c r="J85" s="39" t="s">
        <v>99</v>
      </c>
      <c r="K85" s="50" t="s">
        <v>7</v>
      </c>
      <c r="L85" s="43" t="s">
        <v>253</v>
      </c>
      <c r="M85" s="43"/>
    </row>
    <row r="93" spans="1:13" ht="24.75" customHeight="1"/>
    <row r="140" s="35" customFormat="1" ht="30" customHeight="1"/>
    <row r="176" s="35" customFormat="1" ht="30" customHeight="1"/>
    <row r="188" s="35" customFormat="1" ht="27.75" customHeight="1"/>
    <row r="296" s="35" customFormat="1" ht="27" customHeight="1"/>
    <row r="374" s="35" customFormat="1" ht="27.75" customHeight="1"/>
    <row r="382" s="35" customFormat="1" ht="111" customHeight="1"/>
    <row r="383" s="35" customFormat="1" ht="100.5" customHeight="1"/>
    <row r="384" s="35" customFormat="1" ht="105.75" customHeight="1"/>
    <row r="385" s="35" customFormat="1" ht="149.25" customHeight="1"/>
    <row r="386" s="35" customFormat="1" ht="119.25" customHeight="1"/>
    <row r="388" s="35" customFormat="1" ht="107.25" customHeight="1"/>
    <row r="389" s="35" customFormat="1" ht="80.25" customHeight="1"/>
    <row r="390" s="35" customFormat="1" ht="99.75" customHeight="1"/>
    <row r="393" s="35" customFormat="1" ht="27.75" customHeight="1"/>
    <row r="395" s="35" customFormat="1" ht="75.75" customHeight="1"/>
    <row r="396" s="35" customFormat="1" ht="90" customHeight="1"/>
    <row r="397" s="35" customFormat="1" ht="84" customHeight="1"/>
    <row r="398" s="35" customFormat="1" ht="188.25" customHeight="1"/>
    <row r="400" s="35" customFormat="1" ht="90.75" customHeight="1"/>
    <row r="404" s="35" customFormat="1" ht="54" customHeight="1"/>
    <row r="408" s="35" customFormat="1" ht="87" customHeight="1"/>
    <row r="409" s="35" customFormat="1" ht="54" customHeight="1"/>
  </sheetData>
  <sortState xmlns:xlrd2="http://schemas.microsoft.com/office/spreadsheetml/2017/richdata2" ref="A41:M85">
    <sortCondition ref="J41:J85" customList="High,Normal,Low"/>
  </sortState>
  <mergeCells count="5">
    <mergeCell ref="A1:C1"/>
    <mergeCell ref="C4:D4"/>
    <mergeCell ref="G4:H4"/>
    <mergeCell ref="A19:M19"/>
    <mergeCell ref="A40:M40"/>
  </mergeCells>
  <conditionalFormatting sqref="F62 F43:F47 F41 F20:F39 J41:J85 J20:J39">
    <cfRule type="cellIs" dxfId="5" priority="10" stopIfTrue="1" operator="equal">
      <formula>"PASSED"</formula>
    </cfRule>
    <cfRule type="cellIs" dxfId="4" priority="11" stopIfTrue="1" operator="equal">
      <formula>"FAILED"</formula>
    </cfRule>
    <cfRule type="cellIs" dxfId="3" priority="12" stopIfTrue="1" operator="equal">
      <formula>"BLOCKED"</formula>
    </cfRule>
  </conditionalFormatting>
  <conditionalFormatting sqref="F27 F42:F85 F29:F39">
    <cfRule type="cellIs" dxfId="2" priority="7" stopIfTrue="1" operator="equal">
      <formula>"PASSED"</formula>
    </cfRule>
    <cfRule type="cellIs" dxfId="1" priority="8" stopIfTrue="1" operator="equal">
      <formula>"FAILED"</formula>
    </cfRule>
    <cfRule type="cellIs" dxfId="0" priority="9" stopIfTrue="1" operator="equal">
      <formula>"BLOCKED"</formula>
    </cfRule>
  </conditionalFormatting>
  <dataValidations count="1">
    <dataValidation type="list" allowBlank="1" showInputMessage="1" showErrorMessage="1" sqref="J20:J39 J41:J85" xr:uid="{99BBFD94-A2AD-48C0-B9BC-345B4BF5FEEC}">
      <formula1>"HIGH,NORMAL,LOW"</formula1>
      <formula2>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Test Cases</vt:lpstr>
      <vt:lpstr>Testcase bảnv2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ThinkPad x1 Yoga</cp:lastModifiedBy>
  <cp:revision>1</cp:revision>
  <cp:lastPrinted>1601-01-01T00:00:00Z</cp:lastPrinted>
  <dcterms:created xsi:type="dcterms:W3CDTF">2012-10-05T09:22:58Z</dcterms:created>
  <dcterms:modified xsi:type="dcterms:W3CDTF">2025-05-31T14:55:22Z</dcterms:modified>
</cp:coreProperties>
</file>