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C747CB45-EF41-41A7-B61F-AF2AFC73BE36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GENNAIO 2024" sheetId="47" r:id="rId1"/>
    <sheet name="Foglio4" sheetId="51" r:id="rId2"/>
    <sheet name="Testata" sheetId="49" r:id="rId3"/>
    <sheet name="Corpo" sheetId="48" r:id="rId4"/>
    <sheet name="Corpo (2)" sheetId="50" r:id="rId5"/>
    <sheet name="Puntivendita" sheetId="52" r:id="rId6"/>
  </sheets>
  <definedNames>
    <definedName name="_xlnm._FilterDatabase" localSheetId="0" hidden="1">'GENNAIO 2024'!$A$1:$AB$156</definedName>
    <definedName name="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51" l="1" a="1"/>
  <c r="A9" i="51"/>
  <c r="C9" i="51" s="1" a="1"/>
  <c r="C9" i="51" s="1"/>
  <c r="A3" i="51" a="1"/>
  <c r="A3" i="51"/>
  <c r="E18" i="49" a="1"/>
  <c r="E18" i="49"/>
  <c r="F18" i="49" a="1"/>
  <c r="F18" i="49"/>
  <c r="G18" i="49" a="1"/>
  <c r="G18" i="49"/>
  <c r="H18" i="49" a="1"/>
  <c r="H18" i="49"/>
  <c r="I18" i="49" a="1"/>
  <c r="I18" i="49"/>
  <c r="J18" i="49" a="1"/>
  <c r="J18" i="49"/>
  <c r="K18" i="49" a="1"/>
  <c r="K18" i="49"/>
  <c r="L18" i="49" a="1"/>
  <c r="L18" i="49"/>
  <c r="M18" i="49" a="1"/>
  <c r="M18" i="49"/>
  <c r="D18" i="49" a="1"/>
  <c r="D18" i="49"/>
  <c r="C18" i="49" a="1"/>
  <c r="C18" i="49"/>
  <c r="K6" i="49"/>
  <c r="K5" i="49"/>
  <c r="K4" i="49"/>
  <c r="A32" i="48" a="1"/>
  <c r="A32" i="48"/>
  <c r="A17" i="49" a="1"/>
  <c r="A17" i="49"/>
  <c r="A20" i="50" a="1"/>
  <c r="A20" i="50" s="1"/>
  <c r="AB104" i="47"/>
  <c r="AA17" i="47"/>
  <c r="AA98" i="47"/>
  <c r="AB7" i="47"/>
  <c r="AB59" i="47"/>
  <c r="AB88" i="47"/>
  <c r="AA109" i="47"/>
  <c r="AB109" i="47"/>
  <c r="AA110" i="47"/>
  <c r="AB110" i="47"/>
  <c r="AA111" i="47"/>
  <c r="AB111" i="47"/>
  <c r="AA112" i="47"/>
  <c r="AB112" i="47"/>
  <c r="AA113" i="47"/>
  <c r="AB113" i="47"/>
  <c r="Z193" i="47"/>
  <c r="Y193" i="47"/>
  <c r="X193" i="47"/>
  <c r="W193" i="47"/>
  <c r="V193" i="47"/>
  <c r="U193" i="47"/>
  <c r="T193" i="47"/>
  <c r="S193" i="47"/>
  <c r="R193" i="47"/>
  <c r="Q193" i="47"/>
  <c r="P193" i="47"/>
  <c r="O193" i="47"/>
  <c r="AB193" i="47" s="1"/>
  <c r="N193" i="47"/>
  <c r="M193" i="47"/>
  <c r="L193" i="47"/>
  <c r="K193" i="47"/>
  <c r="J193" i="47"/>
  <c r="I193" i="47"/>
  <c r="H193" i="47"/>
  <c r="G193" i="47"/>
  <c r="F193" i="47"/>
  <c r="E193" i="47"/>
  <c r="D193" i="47"/>
  <c r="AA193" i="47" s="1"/>
  <c r="Z192" i="47"/>
  <c r="Y192" i="47"/>
  <c r="X192" i="47"/>
  <c r="W192" i="47"/>
  <c r="V192" i="47"/>
  <c r="U192" i="47"/>
  <c r="T192" i="47"/>
  <c r="S192" i="47"/>
  <c r="R192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D192" i="47"/>
  <c r="AA192" i="47" s="1"/>
  <c r="AC192" i="47" s="1"/>
  <c r="Z191" i="47"/>
  <c r="Y191" i="47"/>
  <c r="X191" i="47"/>
  <c r="W191" i="47"/>
  <c r="V191" i="47"/>
  <c r="U191" i="47"/>
  <c r="T191" i="47"/>
  <c r="S191" i="47"/>
  <c r="R191" i="47"/>
  <c r="Q191" i="47"/>
  <c r="P191" i="47"/>
  <c r="O191" i="47"/>
  <c r="AB191" i="47" s="1"/>
  <c r="N191" i="47"/>
  <c r="M191" i="47"/>
  <c r="L191" i="47"/>
  <c r="K191" i="47"/>
  <c r="J191" i="47"/>
  <c r="I191" i="47"/>
  <c r="H191" i="47"/>
  <c r="G191" i="47"/>
  <c r="F191" i="47"/>
  <c r="E191" i="47"/>
  <c r="D191" i="47"/>
  <c r="AA191" i="47" s="1"/>
  <c r="AC191" i="47" s="1"/>
  <c r="Z190" i="47"/>
  <c r="Y190" i="47"/>
  <c r="X190" i="47"/>
  <c r="W190" i="47"/>
  <c r="V190" i="47"/>
  <c r="U190" i="47"/>
  <c r="T190" i="47"/>
  <c r="S190" i="47"/>
  <c r="R190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D190" i="47"/>
  <c r="AA190" i="47" s="1"/>
  <c r="Z189" i="47"/>
  <c r="Y189" i="47"/>
  <c r="X189" i="47"/>
  <c r="W189" i="47"/>
  <c r="V189" i="47"/>
  <c r="U189" i="47"/>
  <c r="T189" i="47"/>
  <c r="S189" i="47"/>
  <c r="R189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D189" i="47"/>
  <c r="AA189" i="47" s="1"/>
  <c r="Z188" i="47"/>
  <c r="Y188" i="47"/>
  <c r="X188" i="47"/>
  <c r="W188" i="47"/>
  <c r="V188" i="47"/>
  <c r="U188" i="47"/>
  <c r="T188" i="47"/>
  <c r="S188" i="47"/>
  <c r="R188" i="47"/>
  <c r="Q188" i="47"/>
  <c r="P188" i="47"/>
  <c r="O188" i="47"/>
  <c r="AB188" i="47" s="1"/>
  <c r="N188" i="47"/>
  <c r="M188" i="47"/>
  <c r="L188" i="47"/>
  <c r="K188" i="47"/>
  <c r="J188" i="47"/>
  <c r="I188" i="47"/>
  <c r="H188" i="47"/>
  <c r="G188" i="47"/>
  <c r="F188" i="47"/>
  <c r="E188" i="47"/>
  <c r="D188" i="47"/>
  <c r="AA188" i="47" s="1"/>
  <c r="AC188" i="47" s="1"/>
  <c r="Z187" i="47"/>
  <c r="Y187" i="47"/>
  <c r="X187" i="47"/>
  <c r="W187" i="47"/>
  <c r="V187" i="47"/>
  <c r="U187" i="47"/>
  <c r="T187" i="47"/>
  <c r="S187" i="47"/>
  <c r="R187" i="47"/>
  <c r="Q187" i="47"/>
  <c r="P187" i="47"/>
  <c r="O187" i="47"/>
  <c r="AB187" i="47" s="1"/>
  <c r="N187" i="47"/>
  <c r="M187" i="47"/>
  <c r="L187" i="47"/>
  <c r="K187" i="47"/>
  <c r="J187" i="47"/>
  <c r="I187" i="47"/>
  <c r="H187" i="47"/>
  <c r="G187" i="47"/>
  <c r="F187" i="47"/>
  <c r="E187" i="47"/>
  <c r="D187" i="47"/>
  <c r="AA187" i="47" s="1"/>
  <c r="AC187" i="47" s="1"/>
  <c r="Z186" i="47"/>
  <c r="Y186" i="47"/>
  <c r="X186" i="47"/>
  <c r="W186" i="47"/>
  <c r="V186" i="47"/>
  <c r="U186" i="47"/>
  <c r="T186" i="47"/>
  <c r="S186" i="47"/>
  <c r="R186" i="47"/>
  <c r="Q186" i="47"/>
  <c r="P186" i="47"/>
  <c r="O186" i="47"/>
  <c r="AB186" i="47" s="1"/>
  <c r="N186" i="47"/>
  <c r="M186" i="47"/>
  <c r="L186" i="47"/>
  <c r="K186" i="47"/>
  <c r="J186" i="47"/>
  <c r="I186" i="47"/>
  <c r="H186" i="47"/>
  <c r="G186" i="47"/>
  <c r="F186" i="47"/>
  <c r="E186" i="47"/>
  <c r="D186" i="47"/>
  <c r="AA186" i="47" s="1"/>
  <c r="AC186" i="47" s="1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AB185" i="47" s="1"/>
  <c r="N185" i="47"/>
  <c r="M185" i="47"/>
  <c r="L185" i="47"/>
  <c r="K185" i="47"/>
  <c r="J185" i="47"/>
  <c r="I185" i="47"/>
  <c r="H185" i="47"/>
  <c r="G185" i="47"/>
  <c r="F185" i="47"/>
  <c r="E185" i="47"/>
  <c r="D185" i="47"/>
  <c r="AA185" i="47" s="1"/>
  <c r="AC185" i="47" s="1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AB184" i="47" s="1"/>
  <c r="N184" i="47"/>
  <c r="M184" i="47"/>
  <c r="L184" i="47"/>
  <c r="K184" i="47"/>
  <c r="J184" i="47"/>
  <c r="I184" i="47"/>
  <c r="H184" i="47"/>
  <c r="G184" i="47"/>
  <c r="F184" i="47"/>
  <c r="E184" i="47"/>
  <c r="D184" i="47"/>
  <c r="AA184" i="47" s="1"/>
  <c r="AC184" i="47" s="1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AB183" i="47" s="1"/>
  <c r="N183" i="47"/>
  <c r="M183" i="47"/>
  <c r="L183" i="47"/>
  <c r="K183" i="47"/>
  <c r="J183" i="47"/>
  <c r="I183" i="47"/>
  <c r="H183" i="47"/>
  <c r="G183" i="47"/>
  <c r="F183" i="47"/>
  <c r="E183" i="47"/>
  <c r="D183" i="47"/>
  <c r="AC183" i="47" s="1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AB182" i="47" s="1"/>
  <c r="N182" i="47"/>
  <c r="M182" i="47"/>
  <c r="L182" i="47"/>
  <c r="K182" i="47"/>
  <c r="J182" i="47"/>
  <c r="I182" i="47"/>
  <c r="H182" i="47"/>
  <c r="G182" i="47"/>
  <c r="F182" i="47"/>
  <c r="E182" i="47"/>
  <c r="D182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AB181" i="47" s="1"/>
  <c r="N181" i="47"/>
  <c r="M181" i="47"/>
  <c r="L181" i="47"/>
  <c r="K181" i="47"/>
  <c r="J181" i="47"/>
  <c r="I181" i="47"/>
  <c r="H181" i="47"/>
  <c r="G181" i="47"/>
  <c r="F181" i="47"/>
  <c r="E181" i="47"/>
  <c r="D181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AB180" i="47" s="1"/>
  <c r="N180" i="47"/>
  <c r="M180" i="47"/>
  <c r="L180" i="47"/>
  <c r="K180" i="47"/>
  <c r="J180" i="47"/>
  <c r="I180" i="47"/>
  <c r="H180" i="47"/>
  <c r="G180" i="47"/>
  <c r="F180" i="47"/>
  <c r="E180" i="47"/>
  <c r="D180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AB179" i="47" s="1"/>
  <c r="N179" i="47"/>
  <c r="M179" i="47"/>
  <c r="L179" i="47"/>
  <c r="K179" i="47"/>
  <c r="J179" i="47"/>
  <c r="I179" i="47"/>
  <c r="H179" i="47"/>
  <c r="G179" i="47"/>
  <c r="F179" i="47"/>
  <c r="E179" i="47"/>
  <c r="D179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AB178" i="47" s="1"/>
  <c r="N178" i="47"/>
  <c r="M178" i="47"/>
  <c r="L178" i="47"/>
  <c r="K178" i="47"/>
  <c r="J178" i="47"/>
  <c r="I178" i="47"/>
  <c r="H178" i="47"/>
  <c r="G178" i="47"/>
  <c r="F178" i="47"/>
  <c r="E178" i="47"/>
  <c r="D178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AB177" i="47" s="1"/>
  <c r="N177" i="47"/>
  <c r="M177" i="47"/>
  <c r="L177" i="47"/>
  <c r="K177" i="47"/>
  <c r="J177" i="47"/>
  <c r="I177" i="47"/>
  <c r="H177" i="47"/>
  <c r="G177" i="47"/>
  <c r="F177" i="47"/>
  <c r="E177" i="47"/>
  <c r="D177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AB176" i="47" s="1"/>
  <c r="N176" i="47"/>
  <c r="M176" i="47"/>
  <c r="L176" i="47"/>
  <c r="K176" i="47"/>
  <c r="J176" i="47"/>
  <c r="I176" i="47"/>
  <c r="H176" i="47"/>
  <c r="G176" i="47"/>
  <c r="F176" i="47"/>
  <c r="E176" i="47"/>
  <c r="D176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AB175" i="47" s="1"/>
  <c r="N175" i="47"/>
  <c r="M175" i="47"/>
  <c r="L175" i="47"/>
  <c r="K175" i="47"/>
  <c r="J175" i="47"/>
  <c r="I175" i="47"/>
  <c r="H175" i="47"/>
  <c r="G175" i="47"/>
  <c r="F175" i="47"/>
  <c r="E175" i="47"/>
  <c r="D175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AB174" i="47" s="1"/>
  <c r="N174" i="47"/>
  <c r="M174" i="47"/>
  <c r="L174" i="47"/>
  <c r="K174" i="47"/>
  <c r="J174" i="47"/>
  <c r="I174" i="47"/>
  <c r="H174" i="47"/>
  <c r="G174" i="47"/>
  <c r="F174" i="47"/>
  <c r="E174" i="47"/>
  <c r="D174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AB173" i="47" s="1"/>
  <c r="N173" i="47"/>
  <c r="M173" i="47"/>
  <c r="L173" i="47"/>
  <c r="K173" i="47"/>
  <c r="J173" i="47"/>
  <c r="I173" i="47"/>
  <c r="H173" i="47"/>
  <c r="G173" i="47"/>
  <c r="F173" i="47"/>
  <c r="E173" i="47"/>
  <c r="D173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AB172" i="47" s="1"/>
  <c r="N172" i="47"/>
  <c r="M172" i="47"/>
  <c r="L172" i="47"/>
  <c r="K172" i="47"/>
  <c r="J172" i="47"/>
  <c r="I172" i="47"/>
  <c r="H172" i="47"/>
  <c r="G172" i="47"/>
  <c r="F172" i="47"/>
  <c r="E172" i="47"/>
  <c r="D172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AB171" i="47" s="1"/>
  <c r="N171" i="47"/>
  <c r="M171" i="47"/>
  <c r="L171" i="47"/>
  <c r="K171" i="47"/>
  <c r="J171" i="47"/>
  <c r="I171" i="47"/>
  <c r="H171" i="47"/>
  <c r="G171" i="47"/>
  <c r="F171" i="47"/>
  <c r="E171" i="47"/>
  <c r="D171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AB170" i="47" s="1"/>
  <c r="N170" i="47"/>
  <c r="M170" i="47"/>
  <c r="L170" i="47"/>
  <c r="K170" i="47"/>
  <c r="J170" i="47"/>
  <c r="I170" i="47"/>
  <c r="H170" i="47"/>
  <c r="G170" i="47"/>
  <c r="F170" i="47"/>
  <c r="E170" i="47"/>
  <c r="D170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AB169" i="47" s="1"/>
  <c r="N169" i="47"/>
  <c r="M169" i="47"/>
  <c r="L169" i="47"/>
  <c r="K169" i="47"/>
  <c r="J169" i="47"/>
  <c r="I169" i="47"/>
  <c r="H169" i="47"/>
  <c r="G169" i="47"/>
  <c r="F169" i="47"/>
  <c r="E169" i="47"/>
  <c r="D169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AB168" i="47" s="1"/>
  <c r="N168" i="47"/>
  <c r="M168" i="47"/>
  <c r="L168" i="47"/>
  <c r="K168" i="47"/>
  <c r="J168" i="47"/>
  <c r="I168" i="47"/>
  <c r="H168" i="47"/>
  <c r="G168" i="47"/>
  <c r="F168" i="47"/>
  <c r="E168" i="47"/>
  <c r="D168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AB167" i="47" s="1"/>
  <c r="N167" i="47"/>
  <c r="M167" i="47"/>
  <c r="L167" i="47"/>
  <c r="K167" i="47"/>
  <c r="J167" i="47"/>
  <c r="I167" i="47"/>
  <c r="H167" i="47"/>
  <c r="G167" i="47"/>
  <c r="F167" i="47"/>
  <c r="E167" i="47"/>
  <c r="D167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AB166" i="47" s="1"/>
  <c r="N166" i="47"/>
  <c r="M166" i="47"/>
  <c r="L166" i="47"/>
  <c r="K166" i="47"/>
  <c r="J166" i="47"/>
  <c r="I166" i="47"/>
  <c r="H166" i="47"/>
  <c r="G166" i="47"/>
  <c r="F166" i="47"/>
  <c r="E166" i="47"/>
  <c r="D166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AB165" i="47" s="1"/>
  <c r="N165" i="47"/>
  <c r="M165" i="47"/>
  <c r="L165" i="47"/>
  <c r="K165" i="47"/>
  <c r="J165" i="47"/>
  <c r="I165" i="47"/>
  <c r="H165" i="47"/>
  <c r="G165" i="47"/>
  <c r="F165" i="47"/>
  <c r="E165" i="47"/>
  <c r="D165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AB164" i="47" s="1"/>
  <c r="N164" i="47"/>
  <c r="M164" i="47"/>
  <c r="L164" i="47"/>
  <c r="K164" i="47"/>
  <c r="J164" i="47"/>
  <c r="I164" i="47"/>
  <c r="H164" i="47"/>
  <c r="G164" i="47"/>
  <c r="F164" i="47"/>
  <c r="E164" i="47"/>
  <c r="D164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AB163" i="47" s="1"/>
  <c r="N163" i="47"/>
  <c r="M163" i="47"/>
  <c r="L163" i="47"/>
  <c r="K163" i="47"/>
  <c r="J163" i="47"/>
  <c r="I163" i="47"/>
  <c r="H163" i="47"/>
  <c r="G163" i="47"/>
  <c r="F163" i="47"/>
  <c r="E163" i="47"/>
  <c r="D163" i="47"/>
  <c r="Z162" i="47"/>
  <c r="Z194" i="47" s="1"/>
  <c r="Y162" i="47"/>
  <c r="Y194" i="47" s="1"/>
  <c r="X162" i="47"/>
  <c r="X194" i="47" s="1"/>
  <c r="W162" i="47"/>
  <c r="W194" i="47" s="1"/>
  <c r="V162" i="47"/>
  <c r="V194" i="47" s="1"/>
  <c r="U162" i="47"/>
  <c r="U194" i="47" s="1"/>
  <c r="T162" i="47"/>
  <c r="T194" i="47" s="1"/>
  <c r="S162" i="47"/>
  <c r="S194" i="47" s="1"/>
  <c r="R162" i="47"/>
  <c r="R194" i="47" s="1"/>
  <c r="Q162" i="47"/>
  <c r="Q194" i="47" s="1"/>
  <c r="P162" i="47"/>
  <c r="P194" i="47" s="1"/>
  <c r="O162" i="47"/>
  <c r="N162" i="47"/>
  <c r="N194" i="47" s="1"/>
  <c r="M162" i="47"/>
  <c r="M194" i="47" s="1"/>
  <c r="L162" i="47"/>
  <c r="L194" i="47" s="1"/>
  <c r="K162" i="47"/>
  <c r="K194" i="47" s="1"/>
  <c r="J162" i="47"/>
  <c r="J194" i="47" s="1"/>
  <c r="I162" i="47"/>
  <c r="I194" i="47" s="1"/>
  <c r="H162" i="47"/>
  <c r="H194" i="47" s="1"/>
  <c r="G162" i="47"/>
  <c r="G194" i="47" s="1"/>
  <c r="F162" i="47"/>
  <c r="F194" i="47" s="1"/>
  <c r="E162" i="47"/>
  <c r="E194" i="47" s="1"/>
  <c r="D162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AB158" i="47"/>
  <c r="AA158" i="47"/>
  <c r="AB157" i="47"/>
  <c r="AA157" i="47"/>
  <c r="AB156" i="47"/>
  <c r="AA156" i="47"/>
  <c r="AB155" i="47"/>
  <c r="AA155" i="47"/>
  <c r="AB154" i="47"/>
  <c r="AA154" i="47"/>
  <c r="AB153" i="47"/>
  <c r="AA153" i="47"/>
  <c r="AB152" i="47"/>
  <c r="AA152" i="47"/>
  <c r="AB151" i="47"/>
  <c r="AA151" i="47"/>
  <c r="AB150" i="47"/>
  <c r="AA150" i="47"/>
  <c r="AB149" i="47"/>
  <c r="AA149" i="47"/>
  <c r="AB148" i="47"/>
  <c r="AA148" i="47"/>
  <c r="AB147" i="47"/>
  <c r="AA147" i="47"/>
  <c r="AB146" i="47"/>
  <c r="AA146" i="47"/>
  <c r="AB145" i="47"/>
  <c r="AA145" i="47"/>
  <c r="AB144" i="47"/>
  <c r="AA144" i="47"/>
  <c r="AB143" i="47"/>
  <c r="AA143" i="47"/>
  <c r="AB142" i="47"/>
  <c r="AA142" i="47"/>
  <c r="AB141" i="47"/>
  <c r="AA141" i="47"/>
  <c r="AB140" i="47"/>
  <c r="AA140" i="47"/>
  <c r="AB139" i="47"/>
  <c r="AA139" i="47"/>
  <c r="AB138" i="47"/>
  <c r="AA138" i="47"/>
  <c r="AB137" i="47"/>
  <c r="AA137" i="47"/>
  <c r="AB136" i="47"/>
  <c r="AA136" i="47"/>
  <c r="AB135" i="47"/>
  <c r="AA135" i="47"/>
  <c r="AB134" i="47"/>
  <c r="AA134" i="47"/>
  <c r="AB133" i="47"/>
  <c r="AA133" i="47"/>
  <c r="AB132" i="47"/>
  <c r="AA132" i="47"/>
  <c r="AB131" i="47"/>
  <c r="AA131" i="47"/>
  <c r="AB130" i="47"/>
  <c r="AA130" i="47"/>
  <c r="AB129" i="47"/>
  <c r="AA129" i="47"/>
  <c r="AB128" i="47"/>
  <c r="AA128" i="47"/>
  <c r="AB127" i="47"/>
  <c r="AA127" i="47"/>
  <c r="AB126" i="47"/>
  <c r="AA126" i="47"/>
  <c r="AB125" i="47"/>
  <c r="AA125" i="47"/>
  <c r="AB124" i="47"/>
  <c r="AA124" i="47"/>
  <c r="AB123" i="47"/>
  <c r="AA123" i="47"/>
  <c r="AB122" i="47"/>
  <c r="AA122" i="47"/>
  <c r="AB121" i="47"/>
  <c r="AA121" i="47"/>
  <c r="AB120" i="47"/>
  <c r="AA120" i="47"/>
  <c r="AB119" i="47"/>
  <c r="AA119" i="47"/>
  <c r="AB118" i="47"/>
  <c r="AA118" i="47"/>
  <c r="AB117" i="47"/>
  <c r="AA117" i="47"/>
  <c r="AB116" i="47"/>
  <c r="AA116" i="47"/>
  <c r="AB115" i="47"/>
  <c r="AA115" i="47"/>
  <c r="AB114" i="47"/>
  <c r="AA114" i="47"/>
  <c r="AB108" i="47"/>
  <c r="AA108" i="47"/>
  <c r="AB107" i="47"/>
  <c r="AA107" i="47"/>
  <c r="AB106" i="47"/>
  <c r="AA106" i="47"/>
  <c r="AB105" i="47"/>
  <c r="AA105" i="47"/>
  <c r="AA104" i="47"/>
  <c r="AB103" i="47"/>
  <c r="AA103" i="47"/>
  <c r="AB102" i="47"/>
  <c r="AA102" i="47"/>
  <c r="AB101" i="47"/>
  <c r="AA101" i="47"/>
  <c r="AB100" i="47"/>
  <c r="AA100" i="47"/>
  <c r="AB99" i="47"/>
  <c r="AA99" i="47"/>
  <c r="AB98" i="47"/>
  <c r="AB97" i="47"/>
  <c r="AA97" i="47"/>
  <c r="AB96" i="47"/>
  <c r="AA96" i="47"/>
  <c r="AB95" i="47"/>
  <c r="AA95" i="47"/>
  <c r="AB94" i="47"/>
  <c r="AA94" i="47"/>
  <c r="AB93" i="47"/>
  <c r="AA93" i="47"/>
  <c r="AB92" i="47"/>
  <c r="AA92" i="47"/>
  <c r="AB91" i="47"/>
  <c r="AA91" i="47"/>
  <c r="AB90" i="47"/>
  <c r="AA90" i="47"/>
  <c r="AB89" i="47"/>
  <c r="AA89" i="47"/>
  <c r="AA88" i="47"/>
  <c r="AB87" i="47"/>
  <c r="AA87" i="47"/>
  <c r="AB86" i="47"/>
  <c r="AA86" i="47"/>
  <c r="AB85" i="47"/>
  <c r="AA85" i="47"/>
  <c r="AB84" i="47"/>
  <c r="AA84" i="47"/>
  <c r="AB83" i="47"/>
  <c r="AA83" i="47"/>
  <c r="AB82" i="47"/>
  <c r="AA82" i="47"/>
  <c r="AB81" i="47"/>
  <c r="AA81" i="47"/>
  <c r="AB80" i="47"/>
  <c r="AA80" i="47"/>
  <c r="AB79" i="47"/>
  <c r="AA79" i="47"/>
  <c r="AB78" i="47"/>
  <c r="AA78" i="47"/>
  <c r="AB77" i="47"/>
  <c r="AA77" i="47"/>
  <c r="AB76" i="47"/>
  <c r="AA76" i="47"/>
  <c r="AB75" i="47"/>
  <c r="AA75" i="47"/>
  <c r="AB74" i="47"/>
  <c r="AA74" i="47"/>
  <c r="AB73" i="47"/>
  <c r="AA73" i="47"/>
  <c r="AB72" i="47"/>
  <c r="AA72" i="47"/>
  <c r="AB71" i="47"/>
  <c r="AA71" i="47"/>
  <c r="AB70" i="47"/>
  <c r="AA70" i="47"/>
  <c r="AB69" i="47"/>
  <c r="AA69" i="47"/>
  <c r="AB68" i="47"/>
  <c r="AA68" i="47"/>
  <c r="AB67" i="47"/>
  <c r="AA67" i="47"/>
  <c r="AB66" i="47"/>
  <c r="AA66" i="47"/>
  <c r="AB65" i="47"/>
  <c r="AA65" i="47"/>
  <c r="AB64" i="47"/>
  <c r="AA64" i="47"/>
  <c r="AB63" i="47"/>
  <c r="AA63" i="47"/>
  <c r="AB62" i="47"/>
  <c r="AA62" i="47"/>
  <c r="AB61" i="47"/>
  <c r="AA61" i="47"/>
  <c r="AB60" i="47"/>
  <c r="AA60" i="47"/>
  <c r="AA59" i="47"/>
  <c r="AB58" i="47"/>
  <c r="AA58" i="47"/>
  <c r="AB57" i="47"/>
  <c r="AA57" i="47"/>
  <c r="AB56" i="47"/>
  <c r="AA56" i="47"/>
  <c r="AB55" i="47"/>
  <c r="AA55" i="47"/>
  <c r="AB54" i="47"/>
  <c r="AA54" i="47"/>
  <c r="AB53" i="47"/>
  <c r="AA53" i="47"/>
  <c r="AB52" i="47"/>
  <c r="AA52" i="47"/>
  <c r="AB51" i="47"/>
  <c r="AA51" i="47"/>
  <c r="AB50" i="47"/>
  <c r="AA50" i="47"/>
  <c r="AB49" i="47"/>
  <c r="AA49" i="47"/>
  <c r="AB48" i="47"/>
  <c r="AA48" i="47"/>
  <c r="AB47" i="47"/>
  <c r="AA47" i="47"/>
  <c r="AB46" i="47"/>
  <c r="AA46" i="47"/>
  <c r="AB45" i="47"/>
  <c r="AA45" i="47"/>
  <c r="AB44" i="47"/>
  <c r="AA44" i="47"/>
  <c r="AB43" i="47"/>
  <c r="AA43" i="47"/>
  <c r="AB42" i="47"/>
  <c r="AA42" i="47"/>
  <c r="AB41" i="47"/>
  <c r="AA41" i="47"/>
  <c r="AB40" i="47"/>
  <c r="AA40" i="47"/>
  <c r="AB39" i="47"/>
  <c r="AA39" i="47"/>
  <c r="AB38" i="47"/>
  <c r="AA38" i="47"/>
  <c r="AB37" i="47"/>
  <c r="AA37" i="47"/>
  <c r="AB36" i="47"/>
  <c r="AA36" i="47"/>
  <c r="AB35" i="47"/>
  <c r="AA35" i="47"/>
  <c r="AB34" i="47"/>
  <c r="AA34" i="47"/>
  <c r="AB33" i="47"/>
  <c r="AA33" i="47"/>
  <c r="AB32" i="47"/>
  <c r="AA32" i="47"/>
  <c r="AB31" i="47"/>
  <c r="AA31" i="47"/>
  <c r="AB30" i="47"/>
  <c r="AA30" i="47"/>
  <c r="AB29" i="47"/>
  <c r="AA29" i="47"/>
  <c r="AB28" i="47"/>
  <c r="AA28" i="47"/>
  <c r="AB27" i="47"/>
  <c r="AA27" i="47"/>
  <c r="AB26" i="47"/>
  <c r="AA26" i="47"/>
  <c r="AB25" i="47"/>
  <c r="AA25" i="47"/>
  <c r="AB24" i="47"/>
  <c r="AA24" i="47"/>
  <c r="AB23" i="47"/>
  <c r="AA23" i="47"/>
  <c r="AB22" i="47"/>
  <c r="AA22" i="47"/>
  <c r="AB21" i="47"/>
  <c r="AA21" i="47"/>
  <c r="AB20" i="47"/>
  <c r="AA20" i="47"/>
  <c r="AB19" i="47"/>
  <c r="AA19" i="47"/>
  <c r="AB18" i="47"/>
  <c r="AA18" i="47"/>
  <c r="AB16" i="47"/>
  <c r="AA16" i="47"/>
  <c r="AB15" i="47"/>
  <c r="AA15" i="47"/>
  <c r="AB14" i="47"/>
  <c r="AA14" i="47"/>
  <c r="AB13" i="47"/>
  <c r="AA13" i="47"/>
  <c r="AB12" i="47"/>
  <c r="AA12" i="47"/>
  <c r="AB11" i="47"/>
  <c r="AA11" i="47"/>
  <c r="AB10" i="47"/>
  <c r="AA10" i="47"/>
  <c r="AB9" i="47"/>
  <c r="AA9" i="47"/>
  <c r="AB8" i="47"/>
  <c r="AA8" i="47"/>
  <c r="AA7" i="47"/>
  <c r="AB6" i="47"/>
  <c r="AA6" i="47"/>
  <c r="AB5" i="47"/>
  <c r="AA5" i="47"/>
  <c r="AB4" i="47"/>
  <c r="AA4" i="47"/>
  <c r="AB3" i="47"/>
  <c r="AA3" i="47"/>
  <c r="AB2" i="47"/>
  <c r="AB159" i="47" s="1"/>
  <c r="AA2" i="47"/>
  <c r="AA159" i="47" s="1"/>
  <c r="C10" i="51" l="1" a="1"/>
  <c r="C10" i="51" s="1"/>
  <c r="C11" i="51" a="1"/>
  <c r="C11" i="51" s="1"/>
  <c r="C12" i="51" a="1"/>
  <c r="C12" i="51" s="1"/>
  <c r="C13" i="51" a="1"/>
  <c r="C13" i="51" s="1"/>
  <c r="C14" i="51" a="1"/>
  <c r="C14" i="51" s="1"/>
  <c r="C15" i="51" a="1"/>
  <c r="C15" i="51" s="1"/>
  <c r="C16" i="51" a="1"/>
  <c r="C16" i="51" s="1"/>
  <c r="C17" i="51" a="1"/>
  <c r="C17" i="51" s="1"/>
  <c r="C18" i="51" a="1"/>
  <c r="C18" i="51" s="1"/>
  <c r="C19" i="51" a="1"/>
  <c r="C19" i="51" s="1"/>
  <c r="C20" i="51" a="1"/>
  <c r="C20" i="51" s="1"/>
  <c r="C21" i="51" a="1"/>
  <c r="C21" i="51" s="1"/>
  <c r="C22" i="51" a="1"/>
  <c r="C22" i="51" s="1"/>
  <c r="C23" i="51" a="1"/>
  <c r="C23" i="51" s="1"/>
  <c r="C24" i="51" a="1"/>
  <c r="C24" i="51" s="1"/>
  <c r="C25" i="51" a="1"/>
  <c r="C25" i="51" s="1"/>
  <c r="C26" i="51" a="1"/>
  <c r="C26" i="51" s="1"/>
  <c r="C27" i="51" a="1"/>
  <c r="C27" i="51" s="1"/>
  <c r="C28" i="51" a="1"/>
  <c r="C28" i="51" s="1"/>
  <c r="C29" i="51" a="1"/>
  <c r="C29" i="51" s="1"/>
  <c r="C30" i="51" a="1"/>
  <c r="C30" i="51" s="1"/>
  <c r="C31" i="51" a="1"/>
  <c r="C31" i="51" s="1"/>
  <c r="AB192" i="47"/>
  <c r="D194" i="47"/>
  <c r="AC162" i="47"/>
  <c r="AA162" i="47"/>
  <c r="O194" i="47"/>
  <c r="AB162" i="47"/>
  <c r="AC163" i="47"/>
  <c r="AA163" i="47"/>
  <c r="AC164" i="47"/>
  <c r="AA164" i="47"/>
  <c r="AC165" i="47"/>
  <c r="AA165" i="47"/>
  <c r="AC166" i="47"/>
  <c r="AA166" i="47"/>
  <c r="AC167" i="47"/>
  <c r="AA167" i="47"/>
  <c r="AC168" i="47"/>
  <c r="AA168" i="47"/>
  <c r="AC169" i="47"/>
  <c r="AA169" i="47"/>
  <c r="AC170" i="47"/>
  <c r="AA170" i="47"/>
  <c r="AC171" i="47"/>
  <c r="AA171" i="47"/>
  <c r="AC172" i="47"/>
  <c r="AA172" i="47"/>
  <c r="AC173" i="47"/>
  <c r="AA173" i="47"/>
  <c r="AC174" i="47"/>
  <c r="AA174" i="47"/>
  <c r="AC175" i="47"/>
  <c r="AA175" i="47"/>
  <c r="AC176" i="47"/>
  <c r="AA176" i="47"/>
  <c r="AC177" i="47"/>
  <c r="AA177" i="47"/>
  <c r="AC178" i="47"/>
  <c r="AA178" i="47"/>
  <c r="AC179" i="47"/>
  <c r="AA179" i="47"/>
  <c r="AC180" i="47"/>
  <c r="AA180" i="47"/>
  <c r="AC181" i="47"/>
  <c r="AA181" i="47"/>
  <c r="AC182" i="47"/>
  <c r="AA182" i="47"/>
  <c r="AA183" i="47"/>
  <c r="AC189" i="47"/>
  <c r="AB189" i="47"/>
  <c r="AC190" i="47"/>
  <c r="AB190" i="47"/>
  <c r="AD182" i="47" l="1"/>
  <c r="AB194" i="47"/>
  <c r="AA194" i="47"/>
  <c r="AC194" i="47"/>
  <c r="AC198" i="47" s="1"/>
  <c r="AC200" i="4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<sst xmlns="http://schemas.openxmlformats.org/spreadsheetml/2006/main" count="381" uniqueCount="135">
  <si>
    <t>n. buono</t>
  </si>
  <si>
    <t>data</t>
  </si>
  <si>
    <t>nome</t>
  </si>
  <si>
    <t>001  ORECC</t>
  </si>
  <si>
    <t>002 TROFIE</t>
  </si>
  <si>
    <t>003 MACCH.</t>
  </si>
  <si>
    <t>004 CAVAT.</t>
  </si>
  <si>
    <t>005  OREC INT</t>
  </si>
  <si>
    <t>006 MACC. INT</t>
  </si>
  <si>
    <t>007  MAR. INT</t>
  </si>
  <si>
    <t>009  MARIT.</t>
  </si>
  <si>
    <t>010  TROCC</t>
  </si>
  <si>
    <t>011  STRASC</t>
  </si>
  <si>
    <t>MEGAGEST MEGA MASSAFRA</t>
  </si>
  <si>
    <t>MEGAGEST MEGA CRISPIANO</t>
  </si>
  <si>
    <t>MEGAGEST MEGA LAMA</t>
  </si>
  <si>
    <t>MEGAGEST MEGA SCIABELLE</t>
  </si>
  <si>
    <t>MEGAGEST MEGA PULSANO</t>
  </si>
  <si>
    <t>MEGAGEST MEGA MANDURIA</t>
  </si>
  <si>
    <t>SUPERGEST DUE STAZIONE</t>
  </si>
  <si>
    <t>MEGAGEST MEGA GROTTAGLIE</t>
  </si>
  <si>
    <t>FRISA</t>
  </si>
  <si>
    <t>MEGAGEST MEGA ATENISIO</t>
  </si>
  <si>
    <t>MEGAGEST MEGA MEDAGLIE D'ORO</t>
  </si>
  <si>
    <t>MEGAGEST MEGA ARGENTINA</t>
  </si>
  <si>
    <t>MEGAGEST MEGA ARISTOSSENO</t>
  </si>
  <si>
    <t>MEGAGEST MEGA P.AMEDEO</t>
  </si>
  <si>
    <t>MEGAGEST MEGA BRINDISI</t>
  </si>
  <si>
    <t>MEGAGEST MEGA OSTUNI</t>
  </si>
  <si>
    <t>MEGAGEST MEGA FRANCAVILLA</t>
  </si>
  <si>
    <t>PALMISANO</t>
  </si>
  <si>
    <t>MEGAGEST MEGA GINOSA</t>
  </si>
  <si>
    <t>TOTALE FRESCA</t>
  </si>
  <si>
    <t>030   ORECCHIETTE</t>
  </si>
  <si>
    <t>032   CAVATELLI</t>
  </si>
  <si>
    <t>034   TROCCOLI</t>
  </si>
  <si>
    <t>042   PAPP.UOVO</t>
  </si>
  <si>
    <t>MEGA</t>
  </si>
  <si>
    <t>39 MARITATI INT</t>
  </si>
  <si>
    <t>CONTENTO</t>
  </si>
  <si>
    <t>SUPERGEST DUE M</t>
  </si>
  <si>
    <t>MEGAGEST MEGA C. BATTISTI</t>
  </si>
  <si>
    <t>027 ORECCHIETTE C.RAPA</t>
  </si>
  <si>
    <t>TOTALE PASTA SECCA</t>
  </si>
  <si>
    <t>036 TAGLIATELLE SEMOLA</t>
  </si>
  <si>
    <t xml:space="preserve">035 PAPP SEMOLA  </t>
  </si>
  <si>
    <t>D'AMICIS</t>
  </si>
  <si>
    <t>008 cav. Int</t>
  </si>
  <si>
    <t>MEGAGEST MEGA MARTINA F</t>
  </si>
  <si>
    <t xml:space="preserve">RESO MEGA </t>
  </si>
  <si>
    <t>orecch int</t>
  </si>
  <si>
    <t xml:space="preserve">COOP ALLEANZA </t>
  </si>
  <si>
    <t>LA LUNA NEL POZZO</t>
  </si>
  <si>
    <t>PRESICCI</t>
  </si>
  <si>
    <t>EMMEDUE</t>
  </si>
  <si>
    <t>124     FUSILLI</t>
  </si>
  <si>
    <t>125     FUSILLI INT</t>
  </si>
  <si>
    <t xml:space="preserve"> </t>
  </si>
  <si>
    <t>MEGAGEST MEGA MOTTOLA</t>
  </si>
  <si>
    <t xml:space="preserve">ALFREDO </t>
  </si>
  <si>
    <t>13</t>
  </si>
  <si>
    <t xml:space="preserve">0026 ORECCHIETTE ARSO </t>
  </si>
  <si>
    <t>MEGAGEST MEGA MAGNA G</t>
  </si>
  <si>
    <t>MEGAGEST MEGA TALSANO</t>
  </si>
  <si>
    <t>Tipo Record</t>
  </si>
  <si>
    <t>Progressivo</t>
  </si>
  <si>
    <t>Codice articolo</t>
  </si>
  <si>
    <t>Descrizione articolo</t>
  </si>
  <si>
    <t>Unità di misura</t>
  </si>
  <si>
    <t>Quantità</t>
  </si>
  <si>
    <t>Prezzo unitario</t>
  </si>
  <si>
    <t>Importo netto</t>
  </si>
  <si>
    <t>Tipo IVA</t>
  </si>
  <si>
    <t>Aliquota IVA</t>
  </si>
  <si>
    <t>Tipo movimento</t>
  </si>
  <si>
    <t>Tipo cessione</t>
  </si>
  <si>
    <t>Tipo reso</t>
  </si>
  <si>
    <t>Lunghezza</t>
  </si>
  <si>
    <t>Campo</t>
  </si>
  <si>
    <t>Valore</t>
  </si>
  <si>
    <t>id</t>
  </si>
  <si>
    <t>decimale</t>
  </si>
  <si>
    <t>tipo</t>
  </si>
  <si>
    <t>an</t>
  </si>
  <si>
    <t>num</t>
  </si>
  <si>
    <t>Data ordine</t>
  </si>
  <si>
    <t>EAN</t>
  </si>
  <si>
    <t>Rif. Fattura</t>
  </si>
  <si>
    <t>Data fattura</t>
  </si>
  <si>
    <t>Rif. Bolla</t>
  </si>
  <si>
    <t>Data bolla</t>
  </si>
  <si>
    <t>Codice fornitore</t>
  </si>
  <si>
    <t>serve</t>
  </si>
  <si>
    <t>Tipo cod. fornitore</t>
  </si>
  <si>
    <t>Codice cliente forn.</t>
  </si>
  <si>
    <t>Codice cooperativa</t>
  </si>
  <si>
    <t>Codice socio</t>
  </si>
  <si>
    <t>Tipo codice socio</t>
  </si>
  <si>
    <t>Tipo documento</t>
  </si>
  <si>
    <t>Numero pezzi</t>
  </si>
  <si>
    <t>Numero ordine</t>
  </si>
  <si>
    <t>Codice listino</t>
  </si>
  <si>
    <t>Tipo articolo</t>
  </si>
  <si>
    <t>Tipo contratto</t>
  </si>
  <si>
    <t>Tipo trattamento</t>
  </si>
  <si>
    <t>Costo trasporto</t>
  </si>
  <si>
    <t>Codice contabile</t>
  </si>
  <si>
    <t>Prezzo catalogo</t>
  </si>
  <si>
    <t>Non usato</t>
  </si>
  <si>
    <t>Riservato</t>
  </si>
  <si>
    <t>Prezzo pubblico</t>
  </si>
  <si>
    <t>default</t>
  </si>
  <si>
    <t>RIF</t>
  </si>
  <si>
    <t>DATA</t>
  </si>
  <si>
    <t>codice</t>
  </si>
  <si>
    <t>mega</t>
  </si>
  <si>
    <t>socio</t>
  </si>
  <si>
    <t>F</t>
  </si>
  <si>
    <t>Col valore</t>
  </si>
  <si>
    <t>col default</t>
  </si>
  <si>
    <t>col lunghezza</t>
  </si>
  <si>
    <t>007  MAR.INT</t>
  </si>
  <si>
    <t>027 ORECCHIETTE_C.RAPA</t>
  </si>
  <si>
    <t>005  OREC_INT</t>
  </si>
  <si>
    <t>006 MACC_INT</t>
  </si>
  <si>
    <t>030   ORECCHIETTE_SECCHE</t>
  </si>
  <si>
    <t>032   CAVATELLI_SECCHE</t>
  </si>
  <si>
    <t>034   TROCCOLI_SECCHE</t>
  </si>
  <si>
    <t>035 PAPP_SEMOLA_SECCHE</t>
  </si>
  <si>
    <t>036 TAGLIATELLE_SEMOLA_SECCHE</t>
  </si>
  <si>
    <t>39 MARITATI_INT_SECCHE</t>
  </si>
  <si>
    <t>042   PAPP_UOVO_SECCHE</t>
  </si>
  <si>
    <t>04 orecch.int_SECCHE</t>
  </si>
  <si>
    <t>0026 ORECCHIETTE_ARSO_SECCHE</t>
  </si>
  <si>
    <t>125     FUSILLI_INT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</si>
</sst>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[Red]\-#,##0\ "/>
    <numFmt numFmtId="165" formatCode="&quot;€&quot;\ #,##0.00"/>
    <numFmt numFmtId="166" formatCode="#,##0.00\ &quot;€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1" fontId="9" fillId="4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43" fontId="8" fillId="0" borderId="1" xfId="1" applyFont="1" applyBorder="1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1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9" fillId="15" borderId="1" xfId="0" applyFont="1" applyFill="1" applyBorder="1" applyAlignment="1">
      <alignment horizontal="center" vertical="center"/>
    </xf>
    <xf numFmtId="1" fontId="9" fillId="15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" fontId="1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" fontId="11" fillId="17" borderId="1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0" fillId="0" borderId="1" xfId="0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17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6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/>
    <xf numFmtId="49" fontId="8" fillId="14" borderId="3" xfId="0" applyNumberFormat="1" applyFont="1" applyFill="1" applyBorder="1" applyAlignment="1">
      <alignment horizontal="left" vertical="center"/>
    </xf>
    <xf numFmtId="49" fontId="8" fillId="18" borderId="1" xfId="0" applyNumberFormat="1" applyFont="1" applyFill="1" applyBorder="1"/>
    <xf numFmtId="49" fontId="8" fillId="18" borderId="3" xfId="0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/>
    </xf>
    <xf numFmtId="49" fontId="2" fillId="20" borderId="2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/>
    </xf>
    <xf numFmtId="0" fontId="0" fillId="20" borderId="0" xfId="0" applyFill="1"/>
    <xf numFmtId="49" fontId="2" fillId="20" borderId="1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/>
    </xf>
    <xf numFmtId="0" fontId="13" fillId="0" borderId="0" xfId="0" applyFont="1"/>
    <xf numFmtId="166" fontId="0" fillId="0" borderId="0" xfId="0" applyNumberFormat="1"/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" fontId="9" fillId="2" borderId="9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9" fillId="20" borderId="12" xfId="0" applyFont="1" applyFill="1" applyBorder="1" applyAlignment="1">
      <alignment horizontal="center"/>
    </xf>
    <xf numFmtId="0" fontId="9" fillId="19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 vertical="center"/>
    </xf>
    <xf numFmtId="1" fontId="9" fillId="10" borderId="12" xfId="0" applyNumberFormat="1" applyFont="1" applyFill="1" applyBorder="1" applyAlignment="1">
      <alignment horizontal="center" vertical="center"/>
    </xf>
    <xf numFmtId="1" fontId="9" fillId="2" borderId="13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16" fontId="0" fillId="0" borderId="0" xfId="0" applyNumberFormat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2">
    <cellStyle name="Migliaia" xfId="1" builtinId="3"/>
    <cellStyle name="Normale" xfId="0" builtinId="0"/>
  </cellStyles>
  <dxfs count="1">
    <dxf>
      <numFmt numFmtId="1" formatCode="0"/>
    </dxf>
  </dxfs>
  <tableStyles count="0" defaultTableStyle="TableStyleMedium2" defaultPivotStyle="PivotStyleLight16"/>
  <colors>
    <mruColors>
      <color rgb="FF00A400"/>
      <color rgb="FFFF0066"/>
      <color rgb="FFFF7C80"/>
      <color rgb="FFC6E0B4"/>
      <color rgb="FF8EA9DB"/>
      <color rgb="FF33CCFF"/>
      <color rgb="FFFFD966"/>
      <color rgb="FFFFCC00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2D30-A0E3-4E44-9FE2-1E4685BBA547}" name="Tabella1" displayName="Tabella1" ref="A1:H14" totalsRowShown="0">
  <autoFilter ref="A1:H14" xr:uid="{90242D30-A0E3-4E44-9FE2-1E4685BBA547}"/>
  <tableColumns count="8">
    <tableColumn id="1" xr3:uid="{A9B1C7FD-1403-4F8E-BB51-351E142CCE70}" name="id"/>
    <tableColumn id="2" xr3:uid="{6EFC5404-B664-4E70-9293-49467CF1E9C2}" name="Campo"/>
    <tableColumn id="3" xr3:uid="{7DBFBCC4-4145-4E0A-8CA5-831B73CE3486}" name="tipo"/>
    <tableColumn id="4" xr3:uid="{2564D1C5-9C1C-4B33-923B-CBB9D313F481}" name="Valore"/>
    <tableColumn id="5" xr3:uid="{9D086ED8-FA07-4390-8488-CFCCF01C469A}" name="Lunghezza" dataDxfId="0"/>
    <tableColumn id="6" xr3:uid="{545486B4-2A0E-475E-8144-56BD87B4A3E7}" name="decimale"/>
    <tableColumn id="7" xr3:uid="{03175771-00F0-424F-B4A2-2670E3869803}" name="serve"/>
    <tableColumn id="8" xr3:uid="{95FA936F-E383-468D-AC04-C80435CD3661}" name="defa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C7-F2E4-411C-A140-48A329066637}">
  <dimension ref="A1:AF1106"/>
  <sheetViews>
    <sheetView zoomScaleNormal="100" workbookViewId="0">
      <pane ySplit="1" topLeftCell="A160" activePane="bottomLeft" state="frozen"/>
      <selection pane="bottomLeft" activeCell="C193" sqref="C162:C193"/>
    </sheetView>
  </sheetViews>
  <sheetFormatPr defaultRowHeight="14.4" x14ac:dyDescent="0.3"/>
  <cols>
    <col min="1" max="1" width="4.44140625" customWidth="1"/>
    <col min="2" max="2" width="8.77734375" customWidth="1"/>
    <col min="3" max="3" width="30.33203125" customWidth="1"/>
    <col min="4" max="4" width="5.88671875" customWidth="1"/>
    <col min="5" max="7" width="5.33203125" customWidth="1"/>
    <col min="8" max="8" width="5.88671875" style="24" customWidth="1"/>
    <col min="9" max="9" width="5.33203125" customWidth="1"/>
    <col min="10" max="11" width="6.109375" customWidth="1"/>
    <col min="12" max="12" width="5.33203125" customWidth="1"/>
    <col min="13" max="13" width="5.33203125" style="52" customWidth="1"/>
    <col min="14" max="14" width="5.33203125" customWidth="1"/>
    <col min="15" max="15" width="5.33203125" style="24" customWidth="1"/>
    <col min="16" max="26" width="5.33203125" customWidth="1"/>
    <col min="27" max="28" width="10.77734375" customWidth="1"/>
    <col min="29" max="29" width="16.109375" customWidth="1"/>
  </cols>
  <sheetData>
    <row r="1" spans="1:29" ht="61.2" x14ac:dyDescent="0.3">
      <c r="A1" s="1" t="s">
        <v>0</v>
      </c>
      <c r="B1" s="2" t="s">
        <v>1</v>
      </c>
      <c r="C1" s="3" t="s">
        <v>2</v>
      </c>
      <c r="D1" s="55" t="s">
        <v>3</v>
      </c>
      <c r="E1" s="56" t="s">
        <v>4</v>
      </c>
      <c r="F1" s="57" t="s">
        <v>5</v>
      </c>
      <c r="G1" s="58" t="s">
        <v>6</v>
      </c>
      <c r="H1" s="59" t="s">
        <v>7</v>
      </c>
      <c r="I1" s="60" t="s">
        <v>8</v>
      </c>
      <c r="J1" s="65" t="s">
        <v>9</v>
      </c>
      <c r="K1" s="100" t="s">
        <v>47</v>
      </c>
      <c r="L1" s="61" t="s">
        <v>10</v>
      </c>
      <c r="M1" s="62" t="s">
        <v>11</v>
      </c>
      <c r="N1" s="63" t="s">
        <v>12</v>
      </c>
      <c r="O1" s="95" t="s">
        <v>42</v>
      </c>
      <c r="P1" s="64" t="s">
        <v>33</v>
      </c>
      <c r="Q1" s="64" t="s">
        <v>34</v>
      </c>
      <c r="R1" s="64" t="s">
        <v>35</v>
      </c>
      <c r="S1" s="64" t="s">
        <v>45</v>
      </c>
      <c r="T1" s="64" t="s">
        <v>44</v>
      </c>
      <c r="U1" s="64" t="s">
        <v>38</v>
      </c>
      <c r="V1" s="64" t="s">
        <v>36</v>
      </c>
      <c r="W1" s="64" t="s">
        <v>50</v>
      </c>
      <c r="X1" s="64" t="s">
        <v>61</v>
      </c>
      <c r="Y1" s="64" t="s">
        <v>55</v>
      </c>
      <c r="Z1" s="64" t="s">
        <v>56</v>
      </c>
      <c r="AA1" s="4" t="s">
        <v>32</v>
      </c>
      <c r="AB1" s="4" t="s">
        <v>43</v>
      </c>
      <c r="AC1" s="5"/>
    </row>
    <row r="2" spans="1:29" x14ac:dyDescent="0.3">
      <c r="A2" s="94">
        <v>1</v>
      </c>
      <c r="B2" s="7">
        <v>45293</v>
      </c>
      <c r="C2" s="82" t="s">
        <v>62</v>
      </c>
      <c r="D2" s="9">
        <v>15</v>
      </c>
      <c r="E2" s="48"/>
      <c r="F2" s="10"/>
      <c r="G2" s="11"/>
      <c r="H2" s="12">
        <v>15</v>
      </c>
      <c r="I2" s="13"/>
      <c r="J2" s="66">
        <v>5</v>
      </c>
      <c r="K2" s="101"/>
      <c r="L2" s="15"/>
      <c r="M2" s="50"/>
      <c r="N2" s="16"/>
      <c r="O2" s="53"/>
      <c r="P2" s="53"/>
      <c r="Q2" s="53"/>
      <c r="R2" s="53"/>
      <c r="S2" s="53"/>
      <c r="T2" s="53"/>
      <c r="U2" s="53"/>
      <c r="V2" s="53"/>
      <c r="W2" s="53"/>
      <c r="X2" s="53"/>
      <c r="Y2" s="53">
        <v>5</v>
      </c>
      <c r="Z2" s="53"/>
      <c r="AA2" s="54">
        <f t="shared" ref="AA2:AA39" si="0">SUM(D2:N2)+Y2+Z2</f>
        <v>40</v>
      </c>
      <c r="AB2" s="54">
        <f t="shared" ref="AB2:AB6" si="1">SUM(O2:X2)</f>
        <v>0</v>
      </c>
      <c r="AC2" s="17"/>
    </row>
    <row r="3" spans="1:29" x14ac:dyDescent="0.3">
      <c r="A3" s="94">
        <v>2</v>
      </c>
      <c r="B3" s="7">
        <v>45293</v>
      </c>
      <c r="C3" s="91" t="s">
        <v>22</v>
      </c>
      <c r="D3" s="9">
        <v>25</v>
      </c>
      <c r="E3" s="48"/>
      <c r="F3" s="10">
        <v>10</v>
      </c>
      <c r="G3" s="11">
        <v>2</v>
      </c>
      <c r="H3" s="12">
        <v>15</v>
      </c>
      <c r="I3" s="13"/>
      <c r="J3" s="66"/>
      <c r="K3" s="101"/>
      <c r="L3" s="15">
        <v>8</v>
      </c>
      <c r="M3" s="50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>
        <f t="shared" si="0"/>
        <v>60</v>
      </c>
      <c r="AB3" s="54">
        <f t="shared" si="1"/>
        <v>0</v>
      </c>
      <c r="AC3" s="17"/>
    </row>
    <row r="4" spans="1:29" x14ac:dyDescent="0.3">
      <c r="A4" s="94">
        <v>3</v>
      </c>
      <c r="B4" s="7">
        <v>45293</v>
      </c>
      <c r="C4" s="91" t="s">
        <v>41</v>
      </c>
      <c r="D4" s="9">
        <v>15</v>
      </c>
      <c r="E4" s="48"/>
      <c r="F4" s="10">
        <v>7</v>
      </c>
      <c r="G4" s="11">
        <v>5</v>
      </c>
      <c r="H4" s="12">
        <v>6</v>
      </c>
      <c r="I4" s="13">
        <v>6</v>
      </c>
      <c r="J4" s="66">
        <v>12</v>
      </c>
      <c r="K4" s="101"/>
      <c r="L4" s="15">
        <v>3</v>
      </c>
      <c r="M4" s="50"/>
      <c r="N4" s="1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>
        <f t="shared" si="0"/>
        <v>54</v>
      </c>
      <c r="AB4" s="54">
        <f t="shared" si="1"/>
        <v>0</v>
      </c>
      <c r="AC4" s="17"/>
    </row>
    <row r="5" spans="1:29" x14ac:dyDescent="0.3">
      <c r="A5" s="94">
        <v>4</v>
      </c>
      <c r="B5" s="7">
        <v>45293</v>
      </c>
      <c r="C5" s="91" t="s">
        <v>26</v>
      </c>
      <c r="D5" s="9">
        <v>20</v>
      </c>
      <c r="E5" s="48"/>
      <c r="F5" s="10"/>
      <c r="G5" s="11">
        <v>5</v>
      </c>
      <c r="H5" s="12"/>
      <c r="I5" s="13"/>
      <c r="J5" s="66">
        <v>3</v>
      </c>
      <c r="K5" s="101"/>
      <c r="L5" s="15"/>
      <c r="M5" s="50"/>
      <c r="N5" s="16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4">
        <f t="shared" si="0"/>
        <v>28</v>
      </c>
      <c r="AB5" s="54">
        <f t="shared" si="1"/>
        <v>0</v>
      </c>
      <c r="AC5" s="17"/>
    </row>
    <row r="6" spans="1:29" x14ac:dyDescent="0.3">
      <c r="A6" s="94">
        <v>5</v>
      </c>
      <c r="B6" s="7">
        <v>45293</v>
      </c>
      <c r="C6" s="107" t="s">
        <v>23</v>
      </c>
      <c r="D6" s="9">
        <v>16</v>
      </c>
      <c r="E6" s="48"/>
      <c r="F6" s="10"/>
      <c r="G6" s="11">
        <v>5</v>
      </c>
      <c r="H6" s="12">
        <v>4</v>
      </c>
      <c r="I6" s="13"/>
      <c r="J6" s="66">
        <v>4</v>
      </c>
      <c r="K6" s="101"/>
      <c r="L6" s="15"/>
      <c r="M6" s="50"/>
      <c r="N6" s="16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8</v>
      </c>
      <c r="AA6" s="54">
        <f t="shared" si="0"/>
        <v>37</v>
      </c>
      <c r="AB6" s="54">
        <f t="shared" si="1"/>
        <v>0</v>
      </c>
      <c r="AC6" s="17"/>
    </row>
    <row r="7" spans="1:29" x14ac:dyDescent="0.3">
      <c r="A7" s="94">
        <v>6</v>
      </c>
      <c r="B7" s="7">
        <v>45293</v>
      </c>
      <c r="C7" s="107" t="s">
        <v>24</v>
      </c>
      <c r="D7" s="9">
        <v>15</v>
      </c>
      <c r="E7" s="48"/>
      <c r="F7" s="10">
        <v>3</v>
      </c>
      <c r="G7" s="11">
        <v>8</v>
      </c>
      <c r="H7" s="12">
        <v>5</v>
      </c>
      <c r="I7" s="13"/>
      <c r="J7" s="66">
        <v>5</v>
      </c>
      <c r="K7" s="101"/>
      <c r="L7" s="15"/>
      <c r="M7" s="50"/>
      <c r="N7" s="16"/>
      <c r="O7" s="53"/>
      <c r="P7" s="53"/>
      <c r="Q7" s="53"/>
      <c r="R7" s="53"/>
      <c r="S7" s="53"/>
      <c r="T7" s="53"/>
      <c r="U7" s="53"/>
      <c r="V7" s="53"/>
      <c r="W7" s="53"/>
      <c r="X7" s="53"/>
      <c r="Y7" s="53">
        <v>2</v>
      </c>
      <c r="Z7" s="53"/>
      <c r="AA7" s="54">
        <f t="shared" si="0"/>
        <v>38</v>
      </c>
      <c r="AB7" s="54">
        <f t="shared" ref="AB7:AB71" si="2">SUM(O7:X7)</f>
        <v>0</v>
      </c>
      <c r="AC7" s="17"/>
    </row>
    <row r="8" spans="1:29" x14ac:dyDescent="0.3">
      <c r="A8" s="94">
        <v>7</v>
      </c>
      <c r="B8" s="7">
        <v>45293</v>
      </c>
      <c r="C8" s="91" t="s">
        <v>25</v>
      </c>
      <c r="D8" s="9">
        <v>25</v>
      </c>
      <c r="E8" s="48"/>
      <c r="F8" s="10"/>
      <c r="G8" s="11">
        <v>5</v>
      </c>
      <c r="H8" s="12">
        <v>10</v>
      </c>
      <c r="I8" s="13"/>
      <c r="J8" s="66">
        <v>7</v>
      </c>
      <c r="K8" s="101"/>
      <c r="L8" s="15">
        <v>7</v>
      </c>
      <c r="M8" s="50"/>
      <c r="N8" s="16"/>
      <c r="O8" s="53"/>
      <c r="P8" s="53"/>
      <c r="Q8" s="53"/>
      <c r="R8" s="53"/>
      <c r="S8" s="53"/>
      <c r="T8" s="53"/>
      <c r="U8" s="53"/>
      <c r="V8" s="53"/>
      <c r="W8" s="53"/>
      <c r="X8" s="53"/>
      <c r="Y8" s="53">
        <v>8</v>
      </c>
      <c r="Z8" s="53">
        <v>3</v>
      </c>
      <c r="AA8" s="54">
        <f t="shared" si="0"/>
        <v>65</v>
      </c>
      <c r="AB8" s="54">
        <f t="shared" si="2"/>
        <v>0</v>
      </c>
      <c r="AC8" s="17"/>
    </row>
    <row r="9" spans="1:29" x14ac:dyDescent="0.3">
      <c r="A9" s="94">
        <v>8</v>
      </c>
      <c r="B9" s="7">
        <v>45293</v>
      </c>
      <c r="C9" s="91" t="s">
        <v>14</v>
      </c>
      <c r="D9" s="9">
        <v>27</v>
      </c>
      <c r="E9" s="48"/>
      <c r="F9" s="10"/>
      <c r="G9" s="11"/>
      <c r="H9" s="12">
        <v>13</v>
      </c>
      <c r="I9" s="13"/>
      <c r="J9" s="66">
        <v>8</v>
      </c>
      <c r="K9" s="101"/>
      <c r="L9" s="15"/>
      <c r="M9" s="50"/>
      <c r="N9" s="16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>
        <f t="shared" si="0"/>
        <v>48</v>
      </c>
      <c r="AB9" s="54">
        <f t="shared" si="2"/>
        <v>0</v>
      </c>
      <c r="AC9" s="17"/>
    </row>
    <row r="10" spans="1:29" x14ac:dyDescent="0.3">
      <c r="A10" s="94">
        <v>9</v>
      </c>
      <c r="B10" s="7">
        <v>45293</v>
      </c>
      <c r="C10" s="91" t="s">
        <v>48</v>
      </c>
      <c r="D10" s="9">
        <v>25</v>
      </c>
      <c r="E10" s="48"/>
      <c r="F10" s="10"/>
      <c r="G10" s="11"/>
      <c r="H10" s="12">
        <v>25</v>
      </c>
      <c r="I10" s="13"/>
      <c r="J10" s="66">
        <v>15</v>
      </c>
      <c r="K10" s="101"/>
      <c r="L10" s="15">
        <v>15</v>
      </c>
      <c r="M10" s="50"/>
      <c r="N10" s="16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>
        <f t="shared" si="0"/>
        <v>80</v>
      </c>
      <c r="AB10" s="54">
        <f t="shared" si="2"/>
        <v>0</v>
      </c>
      <c r="AC10" s="17"/>
    </row>
    <row r="11" spans="1:29" x14ac:dyDescent="0.3">
      <c r="A11" s="94">
        <v>10</v>
      </c>
      <c r="B11" s="7">
        <v>45294</v>
      </c>
      <c r="C11" s="107" t="s">
        <v>18</v>
      </c>
      <c r="D11" s="9">
        <v>22</v>
      </c>
      <c r="E11" s="48"/>
      <c r="F11" s="10">
        <v>15</v>
      </c>
      <c r="G11" s="11">
        <v>20</v>
      </c>
      <c r="H11" s="12">
        <v>60</v>
      </c>
      <c r="I11" s="13">
        <v>28</v>
      </c>
      <c r="J11" s="66">
        <v>140</v>
      </c>
      <c r="K11" s="101"/>
      <c r="L11" s="15">
        <v>40</v>
      </c>
      <c r="M11" s="50"/>
      <c r="N11" s="16"/>
      <c r="O11" s="53"/>
      <c r="P11" s="53"/>
      <c r="Q11" s="53"/>
      <c r="R11" s="53"/>
      <c r="S11" s="53"/>
      <c r="T11" s="53"/>
      <c r="U11" s="53">
        <v>10</v>
      </c>
      <c r="V11" s="53"/>
      <c r="W11" s="53"/>
      <c r="X11" s="53"/>
      <c r="Y11" s="53"/>
      <c r="Z11" s="53">
        <v>5</v>
      </c>
      <c r="AA11" s="54">
        <f t="shared" si="0"/>
        <v>330</v>
      </c>
      <c r="AB11" s="54">
        <f t="shared" si="2"/>
        <v>10</v>
      </c>
      <c r="AC11" s="17"/>
    </row>
    <row r="12" spans="1:29" x14ac:dyDescent="0.3">
      <c r="A12" s="94">
        <v>11</v>
      </c>
      <c r="B12" s="7">
        <v>45295</v>
      </c>
      <c r="C12" s="91" t="s">
        <v>27</v>
      </c>
      <c r="D12" s="9">
        <v>5</v>
      </c>
      <c r="E12" s="48"/>
      <c r="F12" s="10"/>
      <c r="G12" s="11"/>
      <c r="H12" s="12">
        <v>50</v>
      </c>
      <c r="I12" s="13">
        <v>5</v>
      </c>
      <c r="J12" s="66">
        <v>50</v>
      </c>
      <c r="K12" s="101"/>
      <c r="L12" s="15"/>
      <c r="M12" s="50"/>
      <c r="N12" s="16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>
        <f t="shared" si="0"/>
        <v>110</v>
      </c>
      <c r="AB12" s="54">
        <f t="shared" si="2"/>
        <v>0</v>
      </c>
      <c r="AC12" s="17"/>
    </row>
    <row r="13" spans="1:29" x14ac:dyDescent="0.3">
      <c r="A13" s="94">
        <v>12</v>
      </c>
      <c r="B13" s="7">
        <v>45295</v>
      </c>
      <c r="C13" s="82" t="s">
        <v>29</v>
      </c>
      <c r="D13" s="9">
        <v>10</v>
      </c>
      <c r="E13" s="48"/>
      <c r="F13" s="10"/>
      <c r="G13" s="11"/>
      <c r="H13" s="12">
        <v>20</v>
      </c>
      <c r="I13" s="13">
        <v>5</v>
      </c>
      <c r="J13" s="66">
        <v>45</v>
      </c>
      <c r="K13" s="101"/>
      <c r="L13" s="15">
        <v>10</v>
      </c>
      <c r="M13" s="50"/>
      <c r="N13" s="16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>
        <f t="shared" si="0"/>
        <v>90</v>
      </c>
      <c r="AB13" s="54">
        <f t="shared" si="2"/>
        <v>0</v>
      </c>
      <c r="AC13" s="17"/>
    </row>
    <row r="14" spans="1:29" x14ac:dyDescent="0.3">
      <c r="A14" s="108" t="s">
        <v>60</v>
      </c>
      <c r="B14" s="7">
        <v>45295</v>
      </c>
      <c r="C14" s="82" t="s">
        <v>13</v>
      </c>
      <c r="D14" s="9">
        <v>20</v>
      </c>
      <c r="E14" s="48"/>
      <c r="F14" s="10">
        <v>5</v>
      </c>
      <c r="G14" s="11">
        <v>9</v>
      </c>
      <c r="H14" s="12"/>
      <c r="I14" s="13"/>
      <c r="J14" s="66"/>
      <c r="K14" s="101"/>
      <c r="L14" s="15"/>
      <c r="M14" s="50"/>
      <c r="N14" s="16"/>
      <c r="O14" s="53"/>
      <c r="P14" s="53"/>
      <c r="Q14" s="53"/>
      <c r="R14" s="53"/>
      <c r="T14" s="53"/>
      <c r="U14" s="53"/>
      <c r="V14" s="53"/>
      <c r="W14" s="53"/>
      <c r="X14" s="53"/>
      <c r="Y14" s="53"/>
      <c r="Z14" s="53"/>
      <c r="AA14" s="54">
        <f t="shared" si="0"/>
        <v>34</v>
      </c>
      <c r="AB14" s="54">
        <f t="shared" si="2"/>
        <v>0</v>
      </c>
      <c r="AC14" s="17"/>
    </row>
    <row r="15" spans="1:29" x14ac:dyDescent="0.3">
      <c r="A15" s="94">
        <v>14</v>
      </c>
      <c r="B15" s="7">
        <v>45295</v>
      </c>
      <c r="C15" s="91" t="s">
        <v>58</v>
      </c>
      <c r="D15" s="9"/>
      <c r="E15" s="48"/>
      <c r="F15" s="10">
        <v>10</v>
      </c>
      <c r="G15" s="11">
        <v>10</v>
      </c>
      <c r="H15" s="12"/>
      <c r="I15" s="13"/>
      <c r="J15" s="66"/>
      <c r="K15" s="101"/>
      <c r="L15" s="15"/>
      <c r="M15" s="50"/>
      <c r="N15" s="16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>
        <v>5</v>
      </c>
      <c r="Z15" s="53"/>
      <c r="AA15" s="54">
        <f t="shared" si="0"/>
        <v>25</v>
      </c>
      <c r="AB15" s="54">
        <f t="shared" si="2"/>
        <v>0</v>
      </c>
      <c r="AC15" s="17"/>
    </row>
    <row r="16" spans="1:29" x14ac:dyDescent="0.3">
      <c r="A16" s="94">
        <v>15</v>
      </c>
      <c r="B16" s="7">
        <v>45295</v>
      </c>
      <c r="C16" s="82" t="s">
        <v>31</v>
      </c>
      <c r="D16" s="9">
        <v>39</v>
      </c>
      <c r="E16" s="48"/>
      <c r="F16" s="20">
        <v>17</v>
      </c>
      <c r="G16" s="21">
        <v>20</v>
      </c>
      <c r="H16" s="12">
        <v>10</v>
      </c>
      <c r="I16" s="13">
        <v>8</v>
      </c>
      <c r="J16" s="66">
        <v>10</v>
      </c>
      <c r="K16" s="101"/>
      <c r="L16" s="15">
        <v>18</v>
      </c>
      <c r="M16" s="50"/>
      <c r="N16" s="16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>
        <f t="shared" si="0"/>
        <v>122</v>
      </c>
      <c r="AB16" s="54">
        <f t="shared" si="2"/>
        <v>0</v>
      </c>
      <c r="AC16" s="17"/>
    </row>
    <row r="17" spans="1:29" x14ac:dyDescent="0.3">
      <c r="A17" s="94">
        <v>17</v>
      </c>
      <c r="B17" s="7">
        <v>45296</v>
      </c>
      <c r="C17" s="81" t="s">
        <v>40</v>
      </c>
      <c r="D17" s="9">
        <v>20</v>
      </c>
      <c r="E17" s="48"/>
      <c r="F17" s="20"/>
      <c r="G17" s="21"/>
      <c r="H17" s="12">
        <v>10</v>
      </c>
      <c r="I17" s="13"/>
      <c r="J17" s="66"/>
      <c r="K17" s="101"/>
      <c r="L17" s="15"/>
      <c r="M17" s="50"/>
      <c r="N17" s="16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>
        <f t="shared" si="0"/>
        <v>30</v>
      </c>
      <c r="AB17" s="54"/>
      <c r="AC17" s="17"/>
    </row>
    <row r="18" spans="1:29" x14ac:dyDescent="0.3">
      <c r="A18" s="94">
        <v>16</v>
      </c>
      <c r="B18" s="7">
        <v>45295</v>
      </c>
      <c r="C18" s="91" t="s">
        <v>39</v>
      </c>
      <c r="D18" s="9">
        <v>20</v>
      </c>
      <c r="E18" s="48"/>
      <c r="F18" s="10"/>
      <c r="G18" s="11"/>
      <c r="H18" s="12"/>
      <c r="I18" s="13"/>
      <c r="J18" s="66"/>
      <c r="K18" s="101"/>
      <c r="L18" s="15"/>
      <c r="M18" s="50"/>
      <c r="N18" s="16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4">
        <f t="shared" si="0"/>
        <v>20</v>
      </c>
      <c r="AB18" s="54">
        <f t="shared" si="2"/>
        <v>0</v>
      </c>
      <c r="AC18" s="17"/>
    </row>
    <row r="19" spans="1:29" x14ac:dyDescent="0.3">
      <c r="A19" s="94">
        <v>18</v>
      </c>
      <c r="B19" s="7">
        <v>45296</v>
      </c>
      <c r="C19" s="91" t="s">
        <v>20</v>
      </c>
      <c r="D19" s="9">
        <v>80</v>
      </c>
      <c r="E19" s="48"/>
      <c r="F19" s="10">
        <v>10</v>
      </c>
      <c r="G19" s="11">
        <v>10</v>
      </c>
      <c r="H19" s="12">
        <v>35</v>
      </c>
      <c r="I19" s="13"/>
      <c r="J19" s="66">
        <v>20</v>
      </c>
      <c r="K19" s="101"/>
      <c r="L19" s="15">
        <v>20</v>
      </c>
      <c r="M19" s="50"/>
      <c r="N19" s="16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>
        <v>10</v>
      </c>
      <c r="Z19" s="53">
        <v>5</v>
      </c>
      <c r="AA19" s="54">
        <f t="shared" si="0"/>
        <v>190</v>
      </c>
      <c r="AB19" s="54">
        <f t="shared" si="2"/>
        <v>0</v>
      </c>
      <c r="AC19" s="17"/>
    </row>
    <row r="20" spans="1:29" x14ac:dyDescent="0.3">
      <c r="A20" s="94">
        <v>19</v>
      </c>
      <c r="B20" s="7">
        <v>45296</v>
      </c>
      <c r="C20" s="91" t="s">
        <v>63</v>
      </c>
      <c r="D20" s="9">
        <v>60</v>
      </c>
      <c r="E20" s="48"/>
      <c r="F20" s="10">
        <v>7</v>
      </c>
      <c r="G20" s="11">
        <v>15</v>
      </c>
      <c r="H20" s="12">
        <v>30</v>
      </c>
      <c r="I20" s="13">
        <v>3</v>
      </c>
      <c r="J20" s="66">
        <v>15</v>
      </c>
      <c r="K20" s="101"/>
      <c r="L20" s="15">
        <v>10</v>
      </c>
      <c r="M20" s="50"/>
      <c r="N20" s="16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>
        <v>7</v>
      </c>
      <c r="Z20" s="53">
        <v>5</v>
      </c>
      <c r="AA20" s="54">
        <f t="shared" si="0"/>
        <v>152</v>
      </c>
      <c r="AB20" s="54">
        <f t="shared" si="2"/>
        <v>0</v>
      </c>
      <c r="AC20" s="17"/>
    </row>
    <row r="21" spans="1:29" x14ac:dyDescent="0.3">
      <c r="A21" s="94">
        <v>20</v>
      </c>
      <c r="B21" s="7">
        <v>45296</v>
      </c>
      <c r="C21" s="107" t="s">
        <v>15</v>
      </c>
      <c r="D21" s="9">
        <v>30</v>
      </c>
      <c r="E21" s="48"/>
      <c r="F21" s="10">
        <v>4</v>
      </c>
      <c r="G21" s="11">
        <v>4</v>
      </c>
      <c r="H21" s="12">
        <v>15</v>
      </c>
      <c r="I21" s="13"/>
      <c r="J21" s="66">
        <v>7</v>
      </c>
      <c r="K21" s="101"/>
      <c r="L21" s="15">
        <v>5</v>
      </c>
      <c r="M21" s="50"/>
      <c r="N21" s="16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4">
        <f t="shared" si="0"/>
        <v>65</v>
      </c>
      <c r="AB21" s="54">
        <f t="shared" si="2"/>
        <v>0</v>
      </c>
      <c r="AC21" s="17"/>
    </row>
    <row r="22" spans="1:29" x14ac:dyDescent="0.3">
      <c r="A22" s="94">
        <v>21</v>
      </c>
      <c r="B22" s="7">
        <v>45296</v>
      </c>
      <c r="C22" s="107" t="s">
        <v>16</v>
      </c>
      <c r="D22" s="9">
        <v>15</v>
      </c>
      <c r="E22" s="48"/>
      <c r="F22" s="10"/>
      <c r="G22" s="11">
        <v>3</v>
      </c>
      <c r="H22" s="12">
        <v>6</v>
      </c>
      <c r="I22" s="13">
        <v>3</v>
      </c>
      <c r="J22" s="66">
        <v>3</v>
      </c>
      <c r="K22" s="101"/>
      <c r="L22" s="15">
        <v>3</v>
      </c>
      <c r="M22" s="50"/>
      <c r="N22" s="16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>
        <f t="shared" si="0"/>
        <v>33</v>
      </c>
      <c r="AB22" s="54">
        <f t="shared" si="2"/>
        <v>0</v>
      </c>
      <c r="AC22" s="17"/>
    </row>
    <row r="23" spans="1:29" x14ac:dyDescent="0.3">
      <c r="A23" s="94">
        <v>22</v>
      </c>
      <c r="B23" s="7">
        <v>45296</v>
      </c>
      <c r="C23" s="19" t="s">
        <v>54</v>
      </c>
      <c r="D23" s="9"/>
      <c r="E23" s="48"/>
      <c r="F23" s="10"/>
      <c r="G23" s="11"/>
      <c r="H23" s="12"/>
      <c r="I23" s="13"/>
      <c r="J23" s="66"/>
      <c r="K23" s="101"/>
      <c r="L23" s="15"/>
      <c r="M23" s="50"/>
      <c r="N23" s="16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>
        <f t="shared" si="0"/>
        <v>0</v>
      </c>
      <c r="AB23" s="54">
        <f t="shared" si="2"/>
        <v>0</v>
      </c>
      <c r="AC23" s="17"/>
    </row>
    <row r="24" spans="1:29" x14ac:dyDescent="0.3">
      <c r="A24" s="94">
        <v>23</v>
      </c>
      <c r="B24" s="7">
        <v>45299</v>
      </c>
      <c r="C24" s="91" t="s">
        <v>39</v>
      </c>
      <c r="D24" s="9">
        <v>20</v>
      </c>
      <c r="E24" s="48"/>
      <c r="F24" s="10"/>
      <c r="G24" s="11">
        <v>7</v>
      </c>
      <c r="H24" s="12"/>
      <c r="I24" s="13"/>
      <c r="J24" s="66"/>
      <c r="K24" s="101"/>
      <c r="L24" s="15">
        <v>7</v>
      </c>
      <c r="M24" s="50"/>
      <c r="N24" s="16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>
        <f t="shared" si="0"/>
        <v>34</v>
      </c>
      <c r="AB24" s="54">
        <f t="shared" si="2"/>
        <v>0</v>
      </c>
      <c r="AC24" s="17"/>
    </row>
    <row r="25" spans="1:29" x14ac:dyDescent="0.3">
      <c r="A25" s="94">
        <v>24</v>
      </c>
      <c r="B25" s="7">
        <v>45300</v>
      </c>
      <c r="C25" s="82" t="s">
        <v>62</v>
      </c>
      <c r="D25" s="9">
        <v>30</v>
      </c>
      <c r="E25" s="48"/>
      <c r="F25" s="10"/>
      <c r="G25" s="11">
        <v>5</v>
      </c>
      <c r="H25" s="12">
        <v>10</v>
      </c>
      <c r="I25" s="13">
        <v>3</v>
      </c>
      <c r="J25" s="66">
        <v>3</v>
      </c>
      <c r="K25" s="101"/>
      <c r="L25" s="15"/>
      <c r="M25" s="50"/>
      <c r="N25" s="16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>
        <f t="shared" si="0"/>
        <v>51</v>
      </c>
      <c r="AB25" s="54">
        <f t="shared" si="2"/>
        <v>0</v>
      </c>
      <c r="AC25" s="17"/>
    </row>
    <row r="26" spans="1:29" x14ac:dyDescent="0.3">
      <c r="A26" s="94">
        <v>25</v>
      </c>
      <c r="B26" s="7">
        <v>45300</v>
      </c>
      <c r="C26" s="91" t="s">
        <v>22</v>
      </c>
      <c r="D26" s="9">
        <v>24</v>
      </c>
      <c r="E26" s="48"/>
      <c r="F26" s="10">
        <v>5</v>
      </c>
      <c r="G26" s="11"/>
      <c r="H26" s="12">
        <v>15</v>
      </c>
      <c r="I26" s="13"/>
      <c r="J26" s="66">
        <v>8</v>
      </c>
      <c r="K26" s="101"/>
      <c r="L26" s="15">
        <v>8</v>
      </c>
      <c r="M26" s="50"/>
      <c r="N26" s="16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>
        <f t="shared" si="0"/>
        <v>60</v>
      </c>
      <c r="AB26" s="54">
        <f t="shared" si="2"/>
        <v>0</v>
      </c>
      <c r="AC26" s="17"/>
    </row>
    <row r="27" spans="1:29" x14ac:dyDescent="0.3">
      <c r="A27" s="94">
        <v>26</v>
      </c>
      <c r="B27" s="7">
        <v>45300</v>
      </c>
      <c r="C27" s="91" t="s">
        <v>41</v>
      </c>
      <c r="D27" s="9">
        <v>36</v>
      </c>
      <c r="E27" s="48"/>
      <c r="F27" s="10">
        <v>4</v>
      </c>
      <c r="G27" s="11">
        <v>5</v>
      </c>
      <c r="H27" s="12">
        <v>17</v>
      </c>
      <c r="I27" s="13">
        <v>4</v>
      </c>
      <c r="J27" s="66">
        <v>6</v>
      </c>
      <c r="K27" s="101"/>
      <c r="L27" s="15">
        <v>3</v>
      </c>
      <c r="M27" s="50"/>
      <c r="N27" s="16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>
        <v>5</v>
      </c>
      <c r="Z27" s="53"/>
      <c r="AA27" s="54">
        <f t="shared" si="0"/>
        <v>80</v>
      </c>
      <c r="AB27" s="54">
        <f t="shared" si="2"/>
        <v>0</v>
      </c>
      <c r="AC27" s="17"/>
    </row>
    <row r="28" spans="1:29" x14ac:dyDescent="0.3">
      <c r="A28" s="94">
        <v>27</v>
      </c>
      <c r="B28" s="7">
        <v>45300</v>
      </c>
      <c r="C28" s="107" t="s">
        <v>26</v>
      </c>
      <c r="D28" s="9">
        <v>15</v>
      </c>
      <c r="E28" s="48"/>
      <c r="F28" s="10"/>
      <c r="G28" s="11"/>
      <c r="H28" s="12">
        <v>12</v>
      </c>
      <c r="I28" s="13"/>
      <c r="J28" s="66">
        <v>3</v>
      </c>
      <c r="K28" s="101"/>
      <c r="L28" s="15">
        <v>6</v>
      </c>
      <c r="M28" s="50"/>
      <c r="N28" s="16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>
        <f t="shared" si="0"/>
        <v>36</v>
      </c>
      <c r="AB28" s="54">
        <f t="shared" si="2"/>
        <v>0</v>
      </c>
      <c r="AC28" s="17"/>
    </row>
    <row r="29" spans="1:29" x14ac:dyDescent="0.3">
      <c r="A29" s="94">
        <v>28</v>
      </c>
      <c r="B29" s="7">
        <v>45300</v>
      </c>
      <c r="C29" s="91" t="s">
        <v>23</v>
      </c>
      <c r="D29" s="9">
        <v>13</v>
      </c>
      <c r="E29" s="48"/>
      <c r="F29" s="10"/>
      <c r="G29" s="11">
        <v>3</v>
      </c>
      <c r="H29" s="12">
        <v>6</v>
      </c>
      <c r="I29" s="13"/>
      <c r="J29" s="66"/>
      <c r="K29" s="101"/>
      <c r="L29" s="15"/>
      <c r="M29" s="50"/>
      <c r="N29" s="16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>
        <f t="shared" si="0"/>
        <v>22</v>
      </c>
      <c r="AB29" s="54">
        <f t="shared" si="2"/>
        <v>0</v>
      </c>
      <c r="AC29" s="17"/>
    </row>
    <row r="30" spans="1:29" x14ac:dyDescent="0.3">
      <c r="A30" s="94">
        <v>29</v>
      </c>
      <c r="B30" s="7">
        <v>45300</v>
      </c>
      <c r="C30" s="91" t="s">
        <v>53</v>
      </c>
      <c r="D30" s="9"/>
      <c r="E30" s="48"/>
      <c r="F30" s="10"/>
      <c r="G30" s="11"/>
      <c r="H30" s="12"/>
      <c r="I30" s="13"/>
      <c r="J30" s="66"/>
      <c r="K30" s="101"/>
      <c r="L30" s="15"/>
      <c r="M30" s="50"/>
      <c r="N30" s="16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>
        <f t="shared" si="0"/>
        <v>0</v>
      </c>
      <c r="AB30" s="54">
        <f t="shared" si="2"/>
        <v>0</v>
      </c>
      <c r="AC30" s="17"/>
    </row>
    <row r="31" spans="1:29" x14ac:dyDescent="0.3">
      <c r="A31" s="94">
        <v>30</v>
      </c>
      <c r="B31" s="7">
        <v>45300</v>
      </c>
      <c r="C31" s="82" t="s">
        <v>24</v>
      </c>
      <c r="D31" s="9">
        <v>24</v>
      </c>
      <c r="E31" s="48"/>
      <c r="F31" s="10"/>
      <c r="G31" s="11">
        <v>2</v>
      </c>
      <c r="H31" s="12">
        <v>10</v>
      </c>
      <c r="I31" s="13">
        <v>3</v>
      </c>
      <c r="J31" s="66">
        <v>3</v>
      </c>
      <c r="K31" s="101"/>
      <c r="L31" s="15">
        <v>7</v>
      </c>
      <c r="M31" s="50"/>
      <c r="N31" s="16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>
        <f t="shared" si="0"/>
        <v>49</v>
      </c>
      <c r="AB31" s="54">
        <f t="shared" si="2"/>
        <v>0</v>
      </c>
      <c r="AC31" s="17"/>
    </row>
    <row r="32" spans="1:29" x14ac:dyDescent="0.3">
      <c r="A32" s="94">
        <v>31</v>
      </c>
      <c r="B32" s="7">
        <v>45300</v>
      </c>
      <c r="C32" s="91" t="s">
        <v>25</v>
      </c>
      <c r="D32" s="9">
        <v>20</v>
      </c>
      <c r="E32" s="48"/>
      <c r="F32" s="10"/>
      <c r="G32" s="11"/>
      <c r="H32" s="12">
        <v>7</v>
      </c>
      <c r="I32" s="13"/>
      <c r="J32" s="66"/>
      <c r="K32" s="101"/>
      <c r="L32" s="15"/>
      <c r="M32" s="50"/>
      <c r="N32" s="16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>
        <f t="shared" si="0"/>
        <v>27</v>
      </c>
      <c r="AB32" s="54">
        <f t="shared" si="2"/>
        <v>0</v>
      </c>
      <c r="AC32" s="17"/>
    </row>
    <row r="33" spans="1:29" x14ac:dyDescent="0.3">
      <c r="A33" s="94">
        <v>32</v>
      </c>
      <c r="B33" s="7">
        <v>45300</v>
      </c>
      <c r="C33" s="107" t="s">
        <v>17</v>
      </c>
      <c r="D33" s="9">
        <v>40</v>
      </c>
      <c r="E33" s="48"/>
      <c r="F33" s="10">
        <v>7</v>
      </c>
      <c r="G33" s="11">
        <v>6</v>
      </c>
      <c r="H33" s="12">
        <v>35</v>
      </c>
      <c r="I33" s="13"/>
      <c r="J33" s="66">
        <v>15</v>
      </c>
      <c r="K33" s="101"/>
      <c r="L33" s="15">
        <v>20</v>
      </c>
      <c r="M33" s="50"/>
      <c r="N33" s="16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>
        <f t="shared" si="0"/>
        <v>123</v>
      </c>
      <c r="AB33" s="54">
        <f t="shared" si="2"/>
        <v>0</v>
      </c>
      <c r="AC33" s="17"/>
    </row>
    <row r="34" spans="1:29" x14ac:dyDescent="0.3">
      <c r="A34" s="94">
        <v>33</v>
      </c>
      <c r="B34" s="7">
        <v>45301</v>
      </c>
      <c r="C34" s="82" t="s">
        <v>28</v>
      </c>
      <c r="D34" s="9">
        <v>25</v>
      </c>
      <c r="E34" s="48"/>
      <c r="F34" s="10">
        <v>12</v>
      </c>
      <c r="G34" s="11">
        <v>18</v>
      </c>
      <c r="H34" s="12">
        <v>25</v>
      </c>
      <c r="I34" s="13">
        <v>5</v>
      </c>
      <c r="J34" s="66">
        <v>30</v>
      </c>
      <c r="K34" s="101"/>
      <c r="L34" s="15">
        <v>20</v>
      </c>
      <c r="M34" s="50"/>
      <c r="N34" s="16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>
        <v>15</v>
      </c>
      <c r="Z34" s="53">
        <v>15</v>
      </c>
      <c r="AA34" s="54">
        <f t="shared" si="0"/>
        <v>165</v>
      </c>
      <c r="AB34" s="54">
        <f t="shared" si="2"/>
        <v>0</v>
      </c>
      <c r="AC34" s="17"/>
    </row>
    <row r="35" spans="1:29" x14ac:dyDescent="0.3">
      <c r="A35" s="94">
        <v>34</v>
      </c>
      <c r="B35" s="22">
        <v>45301</v>
      </c>
      <c r="C35" s="91" t="s">
        <v>27</v>
      </c>
      <c r="D35" s="9">
        <v>20</v>
      </c>
      <c r="E35" s="48"/>
      <c r="F35" s="10"/>
      <c r="G35" s="11"/>
      <c r="H35" s="12">
        <v>55</v>
      </c>
      <c r="I35" s="13">
        <v>15</v>
      </c>
      <c r="J35" s="66">
        <v>60</v>
      </c>
      <c r="K35" s="101"/>
      <c r="L35" s="15">
        <v>15</v>
      </c>
      <c r="M35" s="50"/>
      <c r="N35" s="1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>
        <f t="shared" si="0"/>
        <v>165</v>
      </c>
      <c r="AB35" s="54">
        <f t="shared" si="2"/>
        <v>0</v>
      </c>
      <c r="AC35" s="17"/>
    </row>
    <row r="36" spans="1:29" x14ac:dyDescent="0.3">
      <c r="A36" s="94">
        <v>35</v>
      </c>
      <c r="B36" s="22">
        <v>45302</v>
      </c>
      <c r="C36" s="91" t="s">
        <v>18</v>
      </c>
      <c r="D36" s="9">
        <v>20</v>
      </c>
      <c r="E36" s="48"/>
      <c r="F36" s="10">
        <v>20</v>
      </c>
      <c r="G36" s="11">
        <v>15</v>
      </c>
      <c r="H36" s="12">
        <v>40</v>
      </c>
      <c r="I36" s="13">
        <v>25</v>
      </c>
      <c r="J36" s="66">
        <v>140</v>
      </c>
      <c r="K36" s="101"/>
      <c r="L36" s="15">
        <v>20</v>
      </c>
      <c r="M36" s="50"/>
      <c r="N36" s="16"/>
      <c r="O36" s="53">
        <v>7</v>
      </c>
      <c r="P36" s="53">
        <v>10</v>
      </c>
      <c r="Q36" s="53"/>
      <c r="R36" s="53"/>
      <c r="S36" s="53"/>
      <c r="T36" s="53"/>
      <c r="U36" s="53"/>
      <c r="V36" s="53"/>
      <c r="W36" s="53"/>
      <c r="X36" s="53"/>
      <c r="Y36" s="53"/>
      <c r="Z36" s="53">
        <v>8</v>
      </c>
      <c r="AA36" s="54">
        <f t="shared" si="0"/>
        <v>288</v>
      </c>
      <c r="AB36" s="54">
        <f t="shared" si="2"/>
        <v>17</v>
      </c>
      <c r="AC36" s="17"/>
    </row>
    <row r="37" spans="1:29" x14ac:dyDescent="0.3">
      <c r="A37" s="94">
        <v>36</v>
      </c>
      <c r="B37" s="22">
        <v>45302</v>
      </c>
      <c r="C37" s="82" t="s">
        <v>29</v>
      </c>
      <c r="D37" s="9">
        <v>10</v>
      </c>
      <c r="E37" s="48"/>
      <c r="F37" s="10"/>
      <c r="G37" s="11"/>
      <c r="H37" s="12">
        <v>25</v>
      </c>
      <c r="I37" s="13">
        <v>5</v>
      </c>
      <c r="J37" s="66">
        <v>25</v>
      </c>
      <c r="K37" s="101"/>
      <c r="L37" s="15">
        <v>5</v>
      </c>
      <c r="M37" s="50"/>
      <c r="N37" s="1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>
        <v>10</v>
      </c>
      <c r="Z37" s="53"/>
      <c r="AA37" s="54">
        <f t="shared" si="0"/>
        <v>80</v>
      </c>
      <c r="AB37" s="54">
        <f t="shared" si="2"/>
        <v>0</v>
      </c>
      <c r="AC37" s="17"/>
    </row>
    <row r="38" spans="1:29" x14ac:dyDescent="0.3">
      <c r="A38" s="94">
        <v>37</v>
      </c>
      <c r="B38" s="22">
        <v>45302</v>
      </c>
      <c r="C38" s="82" t="s">
        <v>39</v>
      </c>
      <c r="D38" s="9">
        <v>20</v>
      </c>
      <c r="E38" s="48"/>
      <c r="F38" s="10"/>
      <c r="G38" s="11"/>
      <c r="H38" s="12"/>
      <c r="I38" s="13"/>
      <c r="J38" s="66"/>
      <c r="K38" s="101"/>
      <c r="L38" s="15"/>
      <c r="M38" s="50"/>
      <c r="N38" s="1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>
        <f t="shared" si="0"/>
        <v>20</v>
      </c>
      <c r="AB38" s="54">
        <f t="shared" si="2"/>
        <v>0</v>
      </c>
      <c r="AC38" s="17"/>
    </row>
    <row r="39" spans="1:29" x14ac:dyDescent="0.3">
      <c r="A39" s="94">
        <v>38</v>
      </c>
      <c r="B39" s="22">
        <v>45302</v>
      </c>
      <c r="C39" s="82" t="s">
        <v>19</v>
      </c>
      <c r="D39" s="9">
        <v>20</v>
      </c>
      <c r="E39" s="48"/>
      <c r="F39" s="10">
        <v>10</v>
      </c>
      <c r="G39" s="11"/>
      <c r="H39" s="12">
        <v>10</v>
      </c>
      <c r="I39" s="13"/>
      <c r="J39" s="66"/>
      <c r="K39" s="101"/>
      <c r="L39" s="15"/>
      <c r="M39" s="50"/>
      <c r="N39" s="1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>
        <f t="shared" si="0"/>
        <v>40</v>
      </c>
      <c r="AB39" s="54">
        <f t="shared" si="2"/>
        <v>0</v>
      </c>
      <c r="AC39" s="17"/>
    </row>
    <row r="40" spans="1:29" x14ac:dyDescent="0.3">
      <c r="A40" s="94">
        <v>39</v>
      </c>
      <c r="B40" s="22">
        <v>45302</v>
      </c>
      <c r="C40" s="91" t="s">
        <v>58</v>
      </c>
      <c r="D40" s="9">
        <v>40</v>
      </c>
      <c r="E40" s="48"/>
      <c r="F40" s="10"/>
      <c r="G40" s="11"/>
      <c r="H40" s="12">
        <v>10</v>
      </c>
      <c r="I40" s="13"/>
      <c r="J40" s="66">
        <v>10</v>
      </c>
      <c r="K40" s="101"/>
      <c r="L40" s="15">
        <v>10</v>
      </c>
      <c r="M40" s="50"/>
      <c r="N40" s="1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5</v>
      </c>
      <c r="AA40" s="54">
        <f t="shared" ref="AA40:AA122" si="3">SUM(D40:N40)+Y40+Z40</f>
        <v>75</v>
      </c>
      <c r="AB40" s="54">
        <f t="shared" si="2"/>
        <v>0</v>
      </c>
      <c r="AC40" s="17"/>
    </row>
    <row r="41" spans="1:29" x14ac:dyDescent="0.3">
      <c r="A41" s="94">
        <v>40</v>
      </c>
      <c r="B41" s="22">
        <v>45302</v>
      </c>
      <c r="C41" s="91" t="s">
        <v>13</v>
      </c>
      <c r="D41" s="9">
        <v>35</v>
      </c>
      <c r="E41" s="48"/>
      <c r="F41" s="10">
        <v>10</v>
      </c>
      <c r="G41" s="11">
        <v>8</v>
      </c>
      <c r="H41" s="12">
        <v>10</v>
      </c>
      <c r="I41" s="13"/>
      <c r="J41" s="66">
        <v>5</v>
      </c>
      <c r="K41" s="101"/>
      <c r="L41" s="15"/>
      <c r="M41" s="50"/>
      <c r="N41" s="16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>
        <v>5</v>
      </c>
      <c r="Z41" s="53"/>
      <c r="AA41" s="54">
        <f t="shared" si="3"/>
        <v>73</v>
      </c>
      <c r="AB41" s="54">
        <f t="shared" si="2"/>
        <v>0</v>
      </c>
      <c r="AC41" s="17"/>
    </row>
    <row r="42" spans="1:29" x14ac:dyDescent="0.3">
      <c r="A42" s="94">
        <v>41</v>
      </c>
      <c r="B42" s="7">
        <v>45303</v>
      </c>
      <c r="C42" s="82" t="s">
        <v>63</v>
      </c>
      <c r="D42" s="9">
        <v>30</v>
      </c>
      <c r="E42" s="48"/>
      <c r="F42" s="10">
        <v>2</v>
      </c>
      <c r="G42" s="11">
        <v>5</v>
      </c>
      <c r="H42" s="12">
        <v>30</v>
      </c>
      <c r="I42" s="13">
        <v>3</v>
      </c>
      <c r="J42" s="66">
        <v>15</v>
      </c>
      <c r="K42" s="101"/>
      <c r="L42" s="15">
        <v>15</v>
      </c>
      <c r="M42" s="50"/>
      <c r="N42" s="1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>
        <f t="shared" si="3"/>
        <v>100</v>
      </c>
      <c r="AB42" s="54">
        <f t="shared" si="2"/>
        <v>0</v>
      </c>
      <c r="AC42" s="17"/>
    </row>
    <row r="43" spans="1:29" x14ac:dyDescent="0.3">
      <c r="A43" s="94">
        <v>42</v>
      </c>
      <c r="B43" s="7">
        <v>45303</v>
      </c>
      <c r="C43" s="82" t="s">
        <v>15</v>
      </c>
      <c r="D43" s="9">
        <v>24</v>
      </c>
      <c r="E43" s="48"/>
      <c r="F43" s="10">
        <v>4</v>
      </c>
      <c r="G43" s="11"/>
      <c r="H43" s="12">
        <v>24</v>
      </c>
      <c r="I43" s="13">
        <v>4</v>
      </c>
      <c r="J43" s="66"/>
      <c r="K43" s="101"/>
      <c r="L43" s="15"/>
      <c r="M43" s="50"/>
      <c r="N43" s="16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>
        <v>10</v>
      </c>
      <c r="Z43" s="53">
        <v>10</v>
      </c>
      <c r="AA43" s="54">
        <f t="shared" si="3"/>
        <v>76</v>
      </c>
      <c r="AB43" s="54">
        <f t="shared" si="2"/>
        <v>0</v>
      </c>
      <c r="AC43" s="17"/>
    </row>
    <row r="44" spans="1:29" x14ac:dyDescent="0.3">
      <c r="A44" s="94">
        <v>43</v>
      </c>
      <c r="B44" s="7">
        <v>45303</v>
      </c>
      <c r="C44" s="82" t="s">
        <v>16</v>
      </c>
      <c r="D44" s="9">
        <v>10</v>
      </c>
      <c r="E44" s="48"/>
      <c r="F44" s="10">
        <v>7</v>
      </c>
      <c r="G44" s="11">
        <v>2</v>
      </c>
      <c r="H44" s="12">
        <v>15</v>
      </c>
      <c r="I44" s="13">
        <v>4</v>
      </c>
      <c r="J44" s="66">
        <v>4</v>
      </c>
      <c r="K44" s="101"/>
      <c r="L44" s="15">
        <v>4</v>
      </c>
      <c r="M44" s="50"/>
      <c r="N44" s="16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>
        <f t="shared" si="3"/>
        <v>46</v>
      </c>
      <c r="AB44" s="54">
        <f t="shared" si="2"/>
        <v>0</v>
      </c>
      <c r="AC44" s="17"/>
    </row>
    <row r="45" spans="1:29" x14ac:dyDescent="0.3">
      <c r="A45" s="53">
        <v>44</v>
      </c>
      <c r="B45" s="7">
        <v>45303</v>
      </c>
      <c r="C45" s="91" t="s">
        <v>39</v>
      </c>
      <c r="D45" s="9">
        <v>20</v>
      </c>
      <c r="E45" s="48"/>
      <c r="F45" s="10">
        <v>3</v>
      </c>
      <c r="G45" s="11"/>
      <c r="H45" s="12">
        <v>10</v>
      </c>
      <c r="I45" s="13"/>
      <c r="J45" s="66">
        <v>7</v>
      </c>
      <c r="K45" s="101"/>
      <c r="L45" s="15">
        <v>7</v>
      </c>
      <c r="M45" s="50"/>
      <c r="N45" s="16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4">
        <f t="shared" si="3"/>
        <v>47</v>
      </c>
      <c r="AB45" s="54">
        <f t="shared" si="2"/>
        <v>0</v>
      </c>
      <c r="AC45" s="17"/>
    </row>
    <row r="46" spans="1:29" x14ac:dyDescent="0.3">
      <c r="A46" s="94">
        <v>45</v>
      </c>
      <c r="B46" s="7">
        <v>45304</v>
      </c>
      <c r="C46" s="82" t="s">
        <v>20</v>
      </c>
      <c r="D46" s="9">
        <v>60</v>
      </c>
      <c r="E46" s="48"/>
      <c r="F46" s="10">
        <v>3</v>
      </c>
      <c r="G46" s="11">
        <v>7</v>
      </c>
      <c r="H46" s="12">
        <v>30</v>
      </c>
      <c r="I46" s="13"/>
      <c r="J46" s="66">
        <v>20</v>
      </c>
      <c r="K46" s="101"/>
      <c r="L46" s="15">
        <v>25</v>
      </c>
      <c r="M46" s="50"/>
      <c r="N46" s="16"/>
      <c r="O46" s="53"/>
      <c r="P46" s="53">
        <v>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4">
        <f t="shared" si="3"/>
        <v>145</v>
      </c>
      <c r="AB46" s="54">
        <f t="shared" si="2"/>
        <v>12</v>
      </c>
      <c r="AC46" s="17"/>
    </row>
    <row r="47" spans="1:29" x14ac:dyDescent="0.3">
      <c r="A47" s="94">
        <v>46</v>
      </c>
      <c r="B47" s="7">
        <v>45304</v>
      </c>
      <c r="C47" s="91" t="s">
        <v>21</v>
      </c>
      <c r="D47" s="9"/>
      <c r="E47" s="48"/>
      <c r="F47" s="10"/>
      <c r="G47" s="11"/>
      <c r="H47" s="12"/>
      <c r="I47" s="13"/>
      <c r="J47" s="66"/>
      <c r="K47" s="101"/>
      <c r="L47" s="15"/>
      <c r="M47" s="50"/>
      <c r="N47" s="16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4">
        <f t="shared" si="3"/>
        <v>0</v>
      </c>
      <c r="AB47" s="54">
        <f t="shared" si="2"/>
        <v>0</v>
      </c>
      <c r="AC47" s="17"/>
    </row>
    <row r="48" spans="1:29" x14ac:dyDescent="0.3">
      <c r="A48" s="94">
        <v>47</v>
      </c>
      <c r="B48" s="7">
        <v>45304</v>
      </c>
      <c r="C48" s="81" t="s">
        <v>40</v>
      </c>
      <c r="D48" s="9">
        <v>15</v>
      </c>
      <c r="E48" s="48"/>
      <c r="F48" s="10"/>
      <c r="G48" s="11"/>
      <c r="H48" s="12">
        <v>5</v>
      </c>
      <c r="I48" s="13"/>
      <c r="J48" s="66"/>
      <c r="K48" s="101"/>
      <c r="L48" s="15"/>
      <c r="M48" s="50"/>
      <c r="N48" s="16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>
        <f t="shared" si="3"/>
        <v>20</v>
      </c>
      <c r="AB48" s="54">
        <f t="shared" si="2"/>
        <v>0</v>
      </c>
      <c r="AC48" s="17"/>
    </row>
    <row r="49" spans="1:29" x14ac:dyDescent="0.3">
      <c r="A49" s="94">
        <v>48</v>
      </c>
      <c r="B49" s="7">
        <v>45307</v>
      </c>
      <c r="C49" s="91" t="s">
        <v>62</v>
      </c>
      <c r="D49" s="9">
        <v>25</v>
      </c>
      <c r="E49" s="48"/>
      <c r="F49" s="10">
        <v>8</v>
      </c>
      <c r="G49" s="11">
        <v>7</v>
      </c>
      <c r="H49" s="12">
        <v>20</v>
      </c>
      <c r="I49" s="13"/>
      <c r="J49" s="66">
        <v>10</v>
      </c>
      <c r="K49" s="101"/>
      <c r="L49" s="15">
        <v>10</v>
      </c>
      <c r="M49" s="50"/>
      <c r="N49" s="16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>
        <f t="shared" si="3"/>
        <v>80</v>
      </c>
      <c r="AB49" s="54">
        <f t="shared" si="2"/>
        <v>0</v>
      </c>
      <c r="AC49" s="17"/>
    </row>
    <row r="50" spans="1:29" x14ac:dyDescent="0.3">
      <c r="A50" s="94">
        <v>49</v>
      </c>
      <c r="B50" s="7">
        <v>45307</v>
      </c>
      <c r="C50" s="107" t="s">
        <v>22</v>
      </c>
      <c r="D50" s="9">
        <v>30</v>
      </c>
      <c r="E50" s="48"/>
      <c r="F50" s="10"/>
      <c r="G50" s="11">
        <v>8</v>
      </c>
      <c r="H50" s="12">
        <v>10</v>
      </c>
      <c r="I50" s="13">
        <v>5</v>
      </c>
      <c r="J50" s="66">
        <v>5</v>
      </c>
      <c r="K50" s="101"/>
      <c r="L50" s="15">
        <v>3</v>
      </c>
      <c r="M50" s="50"/>
      <c r="N50" s="16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6</v>
      </c>
      <c r="AA50" s="54">
        <f t="shared" si="3"/>
        <v>67</v>
      </c>
      <c r="AB50" s="54">
        <f t="shared" si="2"/>
        <v>0</v>
      </c>
      <c r="AC50" s="17"/>
    </row>
    <row r="51" spans="1:29" x14ac:dyDescent="0.3">
      <c r="A51" s="94">
        <v>50</v>
      </c>
      <c r="B51" s="7">
        <v>45307</v>
      </c>
      <c r="C51" s="91" t="s">
        <v>41</v>
      </c>
      <c r="D51" s="9">
        <v>10</v>
      </c>
      <c r="E51" s="48"/>
      <c r="F51" s="10"/>
      <c r="G51" s="11"/>
      <c r="H51" s="12">
        <v>7</v>
      </c>
      <c r="I51" s="13"/>
      <c r="J51" s="66"/>
      <c r="K51" s="101"/>
      <c r="L51" s="15"/>
      <c r="M51" s="50"/>
      <c r="N51" s="1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>
        <f t="shared" si="3"/>
        <v>17</v>
      </c>
      <c r="AB51" s="54">
        <f t="shared" si="2"/>
        <v>0</v>
      </c>
      <c r="AC51" s="17"/>
    </row>
    <row r="52" spans="1:29" x14ac:dyDescent="0.3">
      <c r="A52" s="94">
        <v>51</v>
      </c>
      <c r="B52" s="7">
        <v>45307</v>
      </c>
      <c r="C52" s="91" t="s">
        <v>23</v>
      </c>
      <c r="D52" s="9">
        <v>10</v>
      </c>
      <c r="E52" s="48"/>
      <c r="F52" s="10"/>
      <c r="G52" s="11">
        <v>3</v>
      </c>
      <c r="H52" s="12">
        <v>11</v>
      </c>
      <c r="I52" s="13"/>
      <c r="J52" s="66">
        <v>8</v>
      </c>
      <c r="K52" s="101"/>
      <c r="L52" s="15">
        <v>9</v>
      </c>
      <c r="M52" s="50"/>
      <c r="N52" s="1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4">
        <f t="shared" si="3"/>
        <v>41</v>
      </c>
      <c r="AB52" s="54">
        <f t="shared" si="2"/>
        <v>0</v>
      </c>
      <c r="AC52" s="17"/>
    </row>
    <row r="53" spans="1:29" x14ac:dyDescent="0.3">
      <c r="A53" s="94">
        <v>52</v>
      </c>
      <c r="B53" s="7">
        <v>45307</v>
      </c>
      <c r="C53" s="91" t="s">
        <v>24</v>
      </c>
      <c r="D53" s="9">
        <v>12</v>
      </c>
      <c r="E53" s="48"/>
      <c r="F53" s="10">
        <v>5</v>
      </c>
      <c r="G53" s="11">
        <v>7</v>
      </c>
      <c r="H53" s="12">
        <v>12</v>
      </c>
      <c r="I53" s="13"/>
      <c r="J53" s="66">
        <v>7</v>
      </c>
      <c r="K53" s="101"/>
      <c r="L53" s="15"/>
      <c r="M53" s="50"/>
      <c r="N53" s="1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4">
        <f t="shared" si="3"/>
        <v>43</v>
      </c>
      <c r="AB53" s="54">
        <f t="shared" si="2"/>
        <v>0</v>
      </c>
      <c r="AC53" s="17"/>
    </row>
    <row r="54" spans="1:29" x14ac:dyDescent="0.3">
      <c r="A54" s="94">
        <v>53</v>
      </c>
      <c r="B54" s="7">
        <v>45307</v>
      </c>
      <c r="C54" s="91" t="s">
        <v>25</v>
      </c>
      <c r="D54" s="9">
        <v>20</v>
      </c>
      <c r="E54" s="48"/>
      <c r="F54" s="10">
        <v>8</v>
      </c>
      <c r="G54" s="11">
        <v>6</v>
      </c>
      <c r="H54" s="12">
        <v>8</v>
      </c>
      <c r="I54" s="13"/>
      <c r="J54" s="66">
        <v>4</v>
      </c>
      <c r="K54" s="101"/>
      <c r="L54" s="15">
        <v>10</v>
      </c>
      <c r="M54" s="50"/>
      <c r="N54" s="1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>
        <v>7</v>
      </c>
      <c r="Z54" s="53"/>
      <c r="AA54" s="54">
        <f t="shared" si="3"/>
        <v>63</v>
      </c>
      <c r="AB54" s="54">
        <f t="shared" si="2"/>
        <v>0</v>
      </c>
      <c r="AC54" s="17"/>
    </row>
    <row r="55" spans="1:29" x14ac:dyDescent="0.3">
      <c r="A55" s="94">
        <v>54</v>
      </c>
      <c r="B55" s="7">
        <v>45307</v>
      </c>
      <c r="C55" s="91" t="s">
        <v>26</v>
      </c>
      <c r="D55" s="9">
        <v>10</v>
      </c>
      <c r="E55" s="48"/>
      <c r="F55" s="10"/>
      <c r="G55" s="11">
        <v>5</v>
      </c>
      <c r="H55" s="12">
        <v>17</v>
      </c>
      <c r="I55" s="13"/>
      <c r="J55" s="66">
        <v>5</v>
      </c>
      <c r="K55" s="101"/>
      <c r="L55" s="15">
        <v>3</v>
      </c>
      <c r="M55" s="50"/>
      <c r="N55" s="1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4">
        <f t="shared" si="3"/>
        <v>40</v>
      </c>
      <c r="AB55" s="54">
        <f t="shared" si="2"/>
        <v>0</v>
      </c>
      <c r="AC55" s="17"/>
    </row>
    <row r="56" spans="1:29" x14ac:dyDescent="0.3">
      <c r="A56" s="94">
        <v>55</v>
      </c>
      <c r="B56" s="7">
        <v>45307</v>
      </c>
      <c r="C56" s="107" t="s">
        <v>48</v>
      </c>
      <c r="D56" s="9">
        <v>40</v>
      </c>
      <c r="E56" s="48"/>
      <c r="F56" s="10"/>
      <c r="G56" s="11"/>
      <c r="H56" s="12">
        <v>35</v>
      </c>
      <c r="I56" s="13"/>
      <c r="J56" s="66">
        <v>20</v>
      </c>
      <c r="K56" s="101"/>
      <c r="L56" s="15">
        <v>25</v>
      </c>
      <c r="M56" s="50"/>
      <c r="N56" s="16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4">
        <f t="shared" si="3"/>
        <v>120</v>
      </c>
      <c r="AB56" s="54">
        <f t="shared" si="2"/>
        <v>0</v>
      </c>
      <c r="AC56" s="17"/>
    </row>
    <row r="57" spans="1:29" x14ac:dyDescent="0.3">
      <c r="A57" s="94">
        <v>56</v>
      </c>
      <c r="B57" s="7">
        <v>45308</v>
      </c>
      <c r="C57" s="91" t="s">
        <v>27</v>
      </c>
      <c r="D57" s="9">
        <v>15</v>
      </c>
      <c r="E57" s="48"/>
      <c r="F57" s="10"/>
      <c r="G57" s="11"/>
      <c r="H57" s="12">
        <v>60</v>
      </c>
      <c r="I57" s="13">
        <v>10</v>
      </c>
      <c r="J57" s="66">
        <v>60</v>
      </c>
      <c r="K57" s="101"/>
      <c r="L57" s="15">
        <v>10</v>
      </c>
      <c r="M57" s="50"/>
      <c r="N57" s="16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>
        <v>10</v>
      </c>
      <c r="Z57" s="53">
        <v>10</v>
      </c>
      <c r="AA57" s="54">
        <f t="shared" si="3"/>
        <v>175</v>
      </c>
      <c r="AB57" s="54">
        <f t="shared" si="2"/>
        <v>0</v>
      </c>
      <c r="AC57" s="17"/>
    </row>
    <row r="58" spans="1:29" x14ac:dyDescent="0.3">
      <c r="A58" s="94">
        <v>57</v>
      </c>
      <c r="B58" s="7">
        <v>45308</v>
      </c>
      <c r="C58" s="107" t="s">
        <v>29</v>
      </c>
      <c r="D58" s="9">
        <v>10</v>
      </c>
      <c r="E58" s="48"/>
      <c r="F58" s="10"/>
      <c r="G58" s="11"/>
      <c r="H58" s="12">
        <v>50</v>
      </c>
      <c r="I58" s="13">
        <v>10</v>
      </c>
      <c r="J58" s="66">
        <v>50</v>
      </c>
      <c r="K58" s="101"/>
      <c r="L58" s="15">
        <v>15</v>
      </c>
      <c r="M58" s="50"/>
      <c r="N58" s="16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5</v>
      </c>
      <c r="AA58" s="54">
        <f t="shared" si="3"/>
        <v>140</v>
      </c>
      <c r="AB58" s="54">
        <f t="shared" si="2"/>
        <v>0</v>
      </c>
      <c r="AC58" s="17"/>
    </row>
    <row r="59" spans="1:29" x14ac:dyDescent="0.3">
      <c r="A59" s="94">
        <v>58</v>
      </c>
      <c r="B59" s="7">
        <v>45308</v>
      </c>
      <c r="C59" s="81" t="s">
        <v>59</v>
      </c>
      <c r="D59" s="9">
        <v>9</v>
      </c>
      <c r="E59" s="48"/>
      <c r="F59" s="10"/>
      <c r="G59" s="11"/>
      <c r="H59" s="12"/>
      <c r="I59" s="13"/>
      <c r="J59" s="66">
        <v>15</v>
      </c>
      <c r="K59" s="101"/>
      <c r="L59" s="15"/>
      <c r="M59" s="50"/>
      <c r="N59" s="16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12</v>
      </c>
      <c r="AA59" s="54">
        <f t="shared" si="3"/>
        <v>36</v>
      </c>
      <c r="AB59" s="54">
        <f t="shared" si="2"/>
        <v>0</v>
      </c>
      <c r="AC59" s="17"/>
    </row>
    <row r="60" spans="1:29" x14ac:dyDescent="0.3">
      <c r="A60" s="94">
        <v>59</v>
      </c>
      <c r="B60" s="7">
        <v>45309</v>
      </c>
      <c r="C60" s="91" t="s">
        <v>58</v>
      </c>
      <c r="D60" s="9">
        <v>40</v>
      </c>
      <c r="E60" s="48"/>
      <c r="F60" s="10">
        <v>20</v>
      </c>
      <c r="G60" s="11">
        <v>20</v>
      </c>
      <c r="H60" s="12">
        <v>10</v>
      </c>
      <c r="I60" s="13"/>
      <c r="J60" s="66">
        <v>10</v>
      </c>
      <c r="K60" s="101"/>
      <c r="L60" s="15">
        <v>20</v>
      </c>
      <c r="M60" s="50"/>
      <c r="N60" s="16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>
        <v>5</v>
      </c>
      <c r="Z60" s="53"/>
      <c r="AA60" s="54">
        <f t="shared" si="3"/>
        <v>125</v>
      </c>
      <c r="AB60" s="54">
        <f t="shared" si="2"/>
        <v>0</v>
      </c>
      <c r="AC60" s="17"/>
    </row>
    <row r="61" spans="1:29" x14ac:dyDescent="0.3">
      <c r="A61" s="94">
        <v>60</v>
      </c>
      <c r="B61" s="7">
        <v>45309</v>
      </c>
      <c r="C61" s="91" t="s">
        <v>13</v>
      </c>
      <c r="D61" s="9">
        <v>10</v>
      </c>
      <c r="E61" s="48"/>
      <c r="F61" s="10"/>
      <c r="G61" s="11">
        <v>5</v>
      </c>
      <c r="H61" s="12">
        <v>3</v>
      </c>
      <c r="I61" s="13"/>
      <c r="J61" s="66">
        <v>8</v>
      </c>
      <c r="K61" s="101"/>
      <c r="L61" s="15">
        <v>3</v>
      </c>
      <c r="M61" s="50"/>
      <c r="N61" s="16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4">
        <f t="shared" si="3"/>
        <v>29</v>
      </c>
      <c r="AB61" s="54">
        <f t="shared" si="2"/>
        <v>0</v>
      </c>
      <c r="AC61" s="17"/>
    </row>
    <row r="62" spans="1:29" x14ac:dyDescent="0.3">
      <c r="A62" s="94">
        <v>61</v>
      </c>
      <c r="B62" s="7">
        <v>45309</v>
      </c>
      <c r="C62" s="91" t="s">
        <v>14</v>
      </c>
      <c r="D62" s="9">
        <v>40</v>
      </c>
      <c r="E62" s="48"/>
      <c r="F62" s="10">
        <v>10</v>
      </c>
      <c r="G62" s="11">
        <v>8</v>
      </c>
      <c r="H62" s="12">
        <v>10</v>
      </c>
      <c r="I62" s="13">
        <v>5</v>
      </c>
      <c r="J62" s="66">
        <v>5</v>
      </c>
      <c r="K62" s="101"/>
      <c r="L62" s="15">
        <v>5</v>
      </c>
      <c r="M62" s="50"/>
      <c r="N62" s="16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10</v>
      </c>
      <c r="AA62" s="54">
        <f t="shared" si="3"/>
        <v>93</v>
      </c>
      <c r="AB62" s="54">
        <f t="shared" si="2"/>
        <v>0</v>
      </c>
      <c r="AC62" s="17"/>
    </row>
    <row r="63" spans="1:29" x14ac:dyDescent="0.3">
      <c r="A63" s="94">
        <v>62</v>
      </c>
      <c r="B63" s="7">
        <v>45310</v>
      </c>
      <c r="C63" s="82" t="s">
        <v>18</v>
      </c>
      <c r="D63" s="9">
        <v>20</v>
      </c>
      <c r="E63" s="48"/>
      <c r="F63" s="10">
        <v>15</v>
      </c>
      <c r="G63" s="11">
        <v>10</v>
      </c>
      <c r="H63" s="12">
        <v>45</v>
      </c>
      <c r="I63" s="13">
        <v>25</v>
      </c>
      <c r="J63" s="66">
        <v>120</v>
      </c>
      <c r="K63" s="101"/>
      <c r="L63" s="15">
        <v>20</v>
      </c>
      <c r="M63" s="50"/>
      <c r="N63" s="16"/>
      <c r="O63" s="53"/>
      <c r="P63" s="53">
        <v>5</v>
      </c>
      <c r="Q63" s="53"/>
      <c r="R63" s="53"/>
      <c r="S63" s="53"/>
      <c r="T63" s="53"/>
      <c r="U63" s="53">
        <v>5</v>
      </c>
      <c r="V63" s="53"/>
      <c r="W63" s="53"/>
      <c r="X63" s="53"/>
      <c r="Y63" s="53"/>
      <c r="Z63" s="53"/>
      <c r="AA63" s="54">
        <f t="shared" si="3"/>
        <v>255</v>
      </c>
      <c r="AB63" s="54">
        <f t="shared" si="2"/>
        <v>10</v>
      </c>
      <c r="AC63" s="17"/>
    </row>
    <row r="64" spans="1:29" x14ac:dyDescent="0.3">
      <c r="A64" s="94">
        <v>63</v>
      </c>
      <c r="B64" s="7">
        <v>45310</v>
      </c>
      <c r="C64" s="91" t="s">
        <v>17</v>
      </c>
      <c r="D64" s="9">
        <v>25</v>
      </c>
      <c r="E64" s="48"/>
      <c r="F64" s="10">
        <v>2</v>
      </c>
      <c r="G64" s="11">
        <v>5</v>
      </c>
      <c r="H64" s="12">
        <v>20</v>
      </c>
      <c r="I64" s="13">
        <v>3</v>
      </c>
      <c r="J64" s="66">
        <v>10</v>
      </c>
      <c r="K64" s="101"/>
      <c r="L64" s="15">
        <v>15</v>
      </c>
      <c r="M64" s="50"/>
      <c r="N64" s="16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4">
        <f t="shared" si="3"/>
        <v>80</v>
      </c>
      <c r="AB64" s="54">
        <f t="shared" si="2"/>
        <v>0</v>
      </c>
      <c r="AC64" s="17"/>
    </row>
    <row r="65" spans="1:29" x14ac:dyDescent="0.3">
      <c r="A65" s="94">
        <v>64</v>
      </c>
      <c r="B65" s="7">
        <v>45310</v>
      </c>
      <c r="C65" s="91" t="s">
        <v>63</v>
      </c>
      <c r="D65" s="9">
        <v>40</v>
      </c>
      <c r="E65" s="48"/>
      <c r="F65" s="10">
        <v>9</v>
      </c>
      <c r="G65" s="11">
        <v>5</v>
      </c>
      <c r="H65" s="12">
        <v>30</v>
      </c>
      <c r="I65" s="13">
        <v>6</v>
      </c>
      <c r="J65" s="66">
        <v>10</v>
      </c>
      <c r="K65" s="101"/>
      <c r="L65" s="15">
        <v>10</v>
      </c>
      <c r="M65" s="50"/>
      <c r="N65" s="1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>
        <v>5</v>
      </c>
      <c r="Z65" s="53">
        <v>5</v>
      </c>
      <c r="AA65" s="54">
        <f t="shared" si="3"/>
        <v>120</v>
      </c>
      <c r="AB65" s="54">
        <f t="shared" si="2"/>
        <v>0</v>
      </c>
      <c r="AC65" s="17"/>
    </row>
    <row r="66" spans="1:29" x14ac:dyDescent="0.3">
      <c r="A66" s="94">
        <v>65</v>
      </c>
      <c r="B66" s="7">
        <v>45310</v>
      </c>
      <c r="C66" s="82" t="s">
        <v>15</v>
      </c>
      <c r="D66" s="9">
        <v>30</v>
      </c>
      <c r="E66" s="48"/>
      <c r="F66" s="10"/>
      <c r="G66" s="11">
        <v>15</v>
      </c>
      <c r="H66" s="12">
        <v>6</v>
      </c>
      <c r="I66" s="13">
        <v>5</v>
      </c>
      <c r="J66" s="66">
        <v>5</v>
      </c>
      <c r="K66" s="101"/>
      <c r="L66" s="15">
        <v>10</v>
      </c>
      <c r="M66" s="50"/>
      <c r="N66" s="1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>
        <f t="shared" si="3"/>
        <v>71</v>
      </c>
      <c r="AB66" s="54">
        <f t="shared" si="2"/>
        <v>0</v>
      </c>
      <c r="AC66" s="17"/>
    </row>
    <row r="67" spans="1:29" x14ac:dyDescent="0.3">
      <c r="A67" s="94">
        <v>66</v>
      </c>
      <c r="B67" s="7">
        <v>45310</v>
      </c>
      <c r="C67" s="91" t="s">
        <v>16</v>
      </c>
      <c r="D67" s="9">
        <v>10</v>
      </c>
      <c r="E67" s="48"/>
      <c r="F67" s="10"/>
      <c r="G67" s="11"/>
      <c r="H67" s="12">
        <v>10</v>
      </c>
      <c r="I67" s="13"/>
      <c r="J67" s="66"/>
      <c r="K67" s="101"/>
      <c r="L67" s="15"/>
      <c r="M67" s="50"/>
      <c r="N67" s="1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4">
        <f t="shared" si="3"/>
        <v>20</v>
      </c>
      <c r="AB67" s="54">
        <f t="shared" si="2"/>
        <v>0</v>
      </c>
      <c r="AC67" s="17"/>
    </row>
    <row r="68" spans="1:29" x14ac:dyDescent="0.3">
      <c r="A68" s="94">
        <v>67</v>
      </c>
      <c r="B68" s="7">
        <v>45310</v>
      </c>
      <c r="C68" s="81" t="s">
        <v>40</v>
      </c>
      <c r="D68" s="9">
        <v>25</v>
      </c>
      <c r="E68" s="48"/>
      <c r="F68" s="10"/>
      <c r="G68" s="11"/>
      <c r="H68" s="12">
        <v>5</v>
      </c>
      <c r="I68" s="13"/>
      <c r="J68" s="66"/>
      <c r="K68" s="101"/>
      <c r="L68" s="15"/>
      <c r="M68" s="50"/>
      <c r="N68" s="16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4">
        <f t="shared" si="3"/>
        <v>30</v>
      </c>
      <c r="AB68" s="54">
        <f t="shared" si="2"/>
        <v>0</v>
      </c>
      <c r="AC68" s="17"/>
    </row>
    <row r="69" spans="1:29" x14ac:dyDescent="0.3">
      <c r="A69" s="94">
        <v>68</v>
      </c>
      <c r="B69" s="7">
        <v>45311</v>
      </c>
      <c r="C69" s="107" t="s">
        <v>20</v>
      </c>
      <c r="D69" s="9">
        <v>70</v>
      </c>
      <c r="E69" s="48"/>
      <c r="F69" s="10">
        <v>5</v>
      </c>
      <c r="G69" s="11">
        <v>5</v>
      </c>
      <c r="H69" s="12">
        <v>35</v>
      </c>
      <c r="I69" s="13"/>
      <c r="J69" s="66">
        <v>20</v>
      </c>
      <c r="K69" s="101"/>
      <c r="L69" s="15">
        <v>15</v>
      </c>
      <c r="M69" s="50"/>
      <c r="N69" s="16"/>
      <c r="O69" s="53">
        <v>10</v>
      </c>
      <c r="P69" s="53"/>
      <c r="Q69" s="53"/>
      <c r="R69" s="53"/>
      <c r="S69" s="53"/>
      <c r="T69" s="53"/>
      <c r="U69" s="53"/>
      <c r="V69" s="53"/>
      <c r="W69" s="53"/>
      <c r="X69" s="53"/>
      <c r="Y69" s="53">
        <v>5</v>
      </c>
      <c r="Z69" s="53">
        <v>15</v>
      </c>
      <c r="AA69" s="54">
        <f t="shared" si="3"/>
        <v>170</v>
      </c>
      <c r="AB69" s="54">
        <f t="shared" si="2"/>
        <v>10</v>
      </c>
      <c r="AC69" s="17"/>
    </row>
    <row r="70" spans="1:29" x14ac:dyDescent="0.3">
      <c r="A70" s="94">
        <v>69</v>
      </c>
      <c r="B70" s="7">
        <v>45311</v>
      </c>
      <c r="C70" s="82" t="s">
        <v>31</v>
      </c>
      <c r="D70" s="9">
        <v>40</v>
      </c>
      <c r="E70" s="48"/>
      <c r="F70" s="10">
        <v>20</v>
      </c>
      <c r="G70" s="11">
        <v>5</v>
      </c>
      <c r="H70" s="12">
        <v>10</v>
      </c>
      <c r="I70" s="13">
        <v>5</v>
      </c>
      <c r="J70" s="66">
        <v>10</v>
      </c>
      <c r="K70" s="101"/>
      <c r="L70" s="15">
        <v>25</v>
      </c>
      <c r="M70" s="50"/>
      <c r="N70" s="16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4">
        <f t="shared" si="3"/>
        <v>115</v>
      </c>
      <c r="AB70" s="54">
        <f t="shared" si="2"/>
        <v>0</v>
      </c>
      <c r="AC70" s="17"/>
    </row>
    <row r="71" spans="1:29" x14ac:dyDescent="0.3">
      <c r="A71" s="94">
        <v>70</v>
      </c>
      <c r="B71" s="7">
        <v>45311</v>
      </c>
      <c r="C71" s="107" t="s">
        <v>39</v>
      </c>
      <c r="D71" s="9">
        <v>20</v>
      </c>
      <c r="E71" s="48"/>
      <c r="F71" s="10"/>
      <c r="G71" s="11">
        <v>5</v>
      </c>
      <c r="H71" s="12">
        <v>12</v>
      </c>
      <c r="I71" s="13"/>
      <c r="J71" s="66">
        <v>5</v>
      </c>
      <c r="K71" s="101"/>
      <c r="L71" s="15">
        <v>5</v>
      </c>
      <c r="M71" s="50"/>
      <c r="N71" s="16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4">
        <f t="shared" si="3"/>
        <v>47</v>
      </c>
      <c r="AB71" s="54">
        <f t="shared" si="2"/>
        <v>0</v>
      </c>
      <c r="AC71" s="17"/>
    </row>
    <row r="72" spans="1:29" x14ac:dyDescent="0.3">
      <c r="A72" s="94">
        <v>71</v>
      </c>
      <c r="B72" s="7">
        <v>45314</v>
      </c>
      <c r="C72" s="91" t="s">
        <v>62</v>
      </c>
      <c r="D72" s="9">
        <v>30</v>
      </c>
      <c r="E72" s="48"/>
      <c r="F72" s="10">
        <v>8</v>
      </c>
      <c r="G72" s="11">
        <v>7</v>
      </c>
      <c r="H72" s="12">
        <v>20</v>
      </c>
      <c r="I72" s="13">
        <v>8</v>
      </c>
      <c r="J72" s="66">
        <v>8</v>
      </c>
      <c r="K72" s="101"/>
      <c r="L72" s="15">
        <v>7</v>
      </c>
      <c r="M72" s="50"/>
      <c r="N72" s="16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>
        <v>6</v>
      </c>
      <c r="Z72" s="53">
        <v>8</v>
      </c>
      <c r="AA72" s="54">
        <f t="shared" si="3"/>
        <v>102</v>
      </c>
      <c r="AB72" s="54">
        <f t="shared" ref="AB72:AB154" si="4">SUM(O72:X72)</f>
        <v>0</v>
      </c>
      <c r="AC72" s="17"/>
    </row>
    <row r="73" spans="1:29" x14ac:dyDescent="0.3">
      <c r="A73" s="94">
        <v>72</v>
      </c>
      <c r="B73" s="7">
        <v>45314</v>
      </c>
      <c r="C73" s="91" t="s">
        <v>22</v>
      </c>
      <c r="D73" s="9">
        <v>17</v>
      </c>
      <c r="E73" s="48"/>
      <c r="F73" s="10">
        <v>4</v>
      </c>
      <c r="G73" s="11">
        <v>8</v>
      </c>
      <c r="H73" s="12">
        <v>15</v>
      </c>
      <c r="I73" s="13"/>
      <c r="J73" s="66">
        <v>10</v>
      </c>
      <c r="K73" s="101"/>
      <c r="L73" s="15"/>
      <c r="M73" s="50"/>
      <c r="N73" s="16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6</v>
      </c>
      <c r="AA73" s="54">
        <f t="shared" si="3"/>
        <v>60</v>
      </c>
      <c r="AB73" s="54">
        <f t="shared" si="4"/>
        <v>0</v>
      </c>
      <c r="AC73" s="17"/>
    </row>
    <row r="74" spans="1:29" x14ac:dyDescent="0.3">
      <c r="A74" s="94">
        <v>73</v>
      </c>
      <c r="B74" s="7">
        <v>45314</v>
      </c>
      <c r="C74" s="91" t="s">
        <v>41</v>
      </c>
      <c r="D74" s="9">
        <v>20</v>
      </c>
      <c r="E74" s="48"/>
      <c r="F74" s="10">
        <v>8</v>
      </c>
      <c r="G74" s="11">
        <v>6</v>
      </c>
      <c r="H74" s="12">
        <v>5</v>
      </c>
      <c r="I74" s="13"/>
      <c r="J74" s="66">
        <v>10</v>
      </c>
      <c r="K74" s="101"/>
      <c r="L74" s="15">
        <v>8</v>
      </c>
      <c r="M74" s="50"/>
      <c r="N74" s="16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>
        <v>5</v>
      </c>
      <c r="Z74" s="53"/>
      <c r="AA74" s="54">
        <f t="shared" si="3"/>
        <v>62</v>
      </c>
      <c r="AB74" s="54">
        <f t="shared" si="4"/>
        <v>0</v>
      </c>
      <c r="AC74" s="17"/>
    </row>
    <row r="75" spans="1:29" x14ac:dyDescent="0.3">
      <c r="A75" s="94">
        <v>74</v>
      </c>
      <c r="B75" s="7">
        <v>45314</v>
      </c>
      <c r="C75" s="91" t="s">
        <v>25</v>
      </c>
      <c r="D75" s="9">
        <v>16</v>
      </c>
      <c r="E75" s="48"/>
      <c r="F75" s="10">
        <v>3</v>
      </c>
      <c r="G75" s="11"/>
      <c r="H75" s="12">
        <v>5</v>
      </c>
      <c r="I75" s="13">
        <v>4</v>
      </c>
      <c r="J75" s="66">
        <v>8</v>
      </c>
      <c r="K75" s="101"/>
      <c r="L75" s="15">
        <v>3</v>
      </c>
      <c r="M75" s="50"/>
      <c r="N75" s="16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6</v>
      </c>
      <c r="AA75" s="54">
        <f t="shared" si="3"/>
        <v>45</v>
      </c>
      <c r="AB75" s="54">
        <f t="shared" si="4"/>
        <v>0</v>
      </c>
      <c r="AC75" s="17"/>
    </row>
    <row r="76" spans="1:29" x14ac:dyDescent="0.3">
      <c r="A76" s="94">
        <v>75</v>
      </c>
      <c r="B76" s="7">
        <v>45314</v>
      </c>
      <c r="C76" s="82" t="s">
        <v>26</v>
      </c>
      <c r="D76" s="9">
        <v>20</v>
      </c>
      <c r="E76" s="48"/>
      <c r="F76" s="10">
        <v>7</v>
      </c>
      <c r="G76" s="11"/>
      <c r="H76" s="12">
        <v>20</v>
      </c>
      <c r="I76" s="13"/>
      <c r="J76" s="66"/>
      <c r="K76" s="101"/>
      <c r="L76" s="15"/>
      <c r="M76" s="50"/>
      <c r="N76" s="16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4">
        <f t="shared" si="3"/>
        <v>47</v>
      </c>
      <c r="AB76" s="54">
        <f t="shared" si="4"/>
        <v>0</v>
      </c>
      <c r="AC76" s="17"/>
    </row>
    <row r="77" spans="1:29" x14ac:dyDescent="0.3">
      <c r="A77" s="94">
        <v>76</v>
      </c>
      <c r="B77" s="7">
        <v>45314</v>
      </c>
      <c r="C77" s="91" t="s">
        <v>23</v>
      </c>
      <c r="D77" s="9">
        <v>20</v>
      </c>
      <c r="E77" s="48"/>
      <c r="F77" s="10">
        <v>5</v>
      </c>
      <c r="G77" s="11">
        <v>5</v>
      </c>
      <c r="H77" s="12">
        <v>12</v>
      </c>
      <c r="I77" s="13"/>
      <c r="J77" s="66">
        <v>3</v>
      </c>
      <c r="K77" s="101"/>
      <c r="L77" s="15">
        <v>6</v>
      </c>
      <c r="M77" s="50"/>
      <c r="N77" s="16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>
        <v>9</v>
      </c>
      <c r="Z77" s="53"/>
      <c r="AA77" s="54">
        <f t="shared" si="3"/>
        <v>60</v>
      </c>
      <c r="AB77" s="54">
        <f t="shared" si="4"/>
        <v>0</v>
      </c>
      <c r="AC77" s="17"/>
    </row>
    <row r="78" spans="1:29" x14ac:dyDescent="0.3">
      <c r="A78" s="94">
        <v>77</v>
      </c>
      <c r="B78" s="7">
        <v>45314</v>
      </c>
      <c r="C78" s="107" t="s">
        <v>53</v>
      </c>
      <c r="D78" s="9"/>
      <c r="E78" s="48"/>
      <c r="F78" s="10"/>
      <c r="G78" s="11"/>
      <c r="H78" s="12"/>
      <c r="I78" s="13"/>
      <c r="J78" s="66"/>
      <c r="K78" s="101"/>
      <c r="L78" s="15"/>
      <c r="M78" s="50"/>
      <c r="N78" s="16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>
        <f t="shared" si="3"/>
        <v>0</v>
      </c>
      <c r="AB78" s="54">
        <f t="shared" si="4"/>
        <v>0</v>
      </c>
      <c r="AC78" s="17"/>
    </row>
    <row r="79" spans="1:29" x14ac:dyDescent="0.3">
      <c r="A79" s="94">
        <v>78</v>
      </c>
      <c r="B79" s="7">
        <v>45314</v>
      </c>
      <c r="C79" s="91" t="s">
        <v>24</v>
      </c>
      <c r="D79" s="9">
        <v>17</v>
      </c>
      <c r="E79" s="48"/>
      <c r="F79" s="10">
        <v>3</v>
      </c>
      <c r="G79" s="11">
        <v>4</v>
      </c>
      <c r="H79" s="12">
        <v>13</v>
      </c>
      <c r="I79" s="13"/>
      <c r="J79" s="66">
        <v>10</v>
      </c>
      <c r="K79" s="101"/>
      <c r="L79" s="15">
        <v>6</v>
      </c>
      <c r="M79" s="50"/>
      <c r="N79" s="16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>
        <v>7</v>
      </c>
      <c r="Z79" s="53"/>
      <c r="AA79" s="54">
        <f t="shared" si="3"/>
        <v>60</v>
      </c>
      <c r="AB79" s="54">
        <f t="shared" si="4"/>
        <v>0</v>
      </c>
      <c r="AC79" s="17"/>
    </row>
    <row r="80" spans="1:29" x14ac:dyDescent="0.3">
      <c r="A80" s="94">
        <v>79</v>
      </c>
      <c r="B80" s="7">
        <v>45314</v>
      </c>
      <c r="C80" s="19" t="s">
        <v>19</v>
      </c>
      <c r="D80" s="9">
        <v>30</v>
      </c>
      <c r="E80" s="48"/>
      <c r="F80" s="10"/>
      <c r="G80" s="11"/>
      <c r="H80" s="12">
        <v>10</v>
      </c>
      <c r="I80" s="13"/>
      <c r="J80" s="66"/>
      <c r="K80" s="101"/>
      <c r="L80" s="15"/>
      <c r="M80" s="50"/>
      <c r="N80" s="1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4">
        <f t="shared" si="3"/>
        <v>40</v>
      </c>
      <c r="AB80" s="54">
        <f t="shared" si="4"/>
        <v>0</v>
      </c>
      <c r="AC80" s="17"/>
    </row>
    <row r="81" spans="1:29" x14ac:dyDescent="0.3">
      <c r="A81" s="94">
        <v>80</v>
      </c>
      <c r="B81" s="7">
        <v>45314</v>
      </c>
      <c r="C81" s="81" t="s">
        <v>40</v>
      </c>
      <c r="D81" s="9">
        <v>20</v>
      </c>
      <c r="E81" s="48"/>
      <c r="F81" s="10"/>
      <c r="G81" s="11"/>
      <c r="H81" s="12">
        <v>10</v>
      </c>
      <c r="I81" s="13"/>
      <c r="J81" s="66"/>
      <c r="K81" s="101"/>
      <c r="L81" s="15"/>
      <c r="M81" s="50"/>
      <c r="N81" s="1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4">
        <f t="shared" si="3"/>
        <v>30</v>
      </c>
      <c r="AB81" s="54">
        <f t="shared" si="4"/>
        <v>0</v>
      </c>
      <c r="AC81" s="17"/>
    </row>
    <row r="82" spans="1:29" x14ac:dyDescent="0.3">
      <c r="A82" s="94">
        <v>81</v>
      </c>
      <c r="B82" s="7">
        <v>45314</v>
      </c>
      <c r="C82" s="82" t="s">
        <v>39</v>
      </c>
      <c r="D82" s="9">
        <v>20</v>
      </c>
      <c r="E82" s="48"/>
      <c r="F82" s="10"/>
      <c r="G82" s="11"/>
      <c r="H82" s="12"/>
      <c r="I82" s="13"/>
      <c r="J82" s="66"/>
      <c r="K82" s="101"/>
      <c r="L82" s="15">
        <v>8</v>
      </c>
      <c r="M82" s="50"/>
      <c r="N82" s="16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4">
        <f t="shared" si="3"/>
        <v>28</v>
      </c>
      <c r="AB82" s="54">
        <f t="shared" si="4"/>
        <v>0</v>
      </c>
      <c r="AC82" s="17"/>
    </row>
    <row r="83" spans="1:29" x14ac:dyDescent="0.3">
      <c r="A83" s="94">
        <v>82</v>
      </c>
      <c r="B83" s="7">
        <v>45315</v>
      </c>
      <c r="C83" s="91" t="s">
        <v>27</v>
      </c>
      <c r="D83" s="9"/>
      <c r="E83" s="48"/>
      <c r="F83" s="10"/>
      <c r="G83" s="11"/>
      <c r="H83" s="12">
        <v>50</v>
      </c>
      <c r="I83" s="13">
        <v>5</v>
      </c>
      <c r="J83" s="66">
        <v>40</v>
      </c>
      <c r="K83" s="101"/>
      <c r="L83" s="15"/>
      <c r="M83" s="50"/>
      <c r="N83" s="16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>
        <f t="shared" si="3"/>
        <v>95</v>
      </c>
      <c r="AB83" s="54">
        <f t="shared" si="4"/>
        <v>0</v>
      </c>
      <c r="AC83" s="17"/>
    </row>
    <row r="84" spans="1:29" x14ac:dyDescent="0.3">
      <c r="A84" s="94">
        <v>83</v>
      </c>
      <c r="B84" s="7">
        <v>45315</v>
      </c>
      <c r="C84" s="107" t="s">
        <v>29</v>
      </c>
      <c r="D84" s="9">
        <v>12</v>
      </c>
      <c r="E84" s="48"/>
      <c r="F84" s="10"/>
      <c r="G84" s="11"/>
      <c r="H84" s="12">
        <v>20</v>
      </c>
      <c r="I84" s="13">
        <v>10</v>
      </c>
      <c r="J84" s="66">
        <v>30</v>
      </c>
      <c r="K84" s="101"/>
      <c r="L84" s="15">
        <v>12</v>
      </c>
      <c r="M84" s="50"/>
      <c r="N84" s="16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>
        <v>8</v>
      </c>
      <c r="Z84" s="53">
        <v>8</v>
      </c>
      <c r="AA84" s="54">
        <f t="shared" si="3"/>
        <v>100</v>
      </c>
      <c r="AB84" s="54">
        <f t="shared" si="4"/>
        <v>0</v>
      </c>
      <c r="AC84" s="17"/>
    </row>
    <row r="85" spans="1:29" x14ac:dyDescent="0.3">
      <c r="A85" s="94">
        <v>84</v>
      </c>
      <c r="B85" s="7">
        <v>45316</v>
      </c>
      <c r="C85" s="107" t="s">
        <v>58</v>
      </c>
      <c r="D85" s="9">
        <v>20</v>
      </c>
      <c r="E85" s="48"/>
      <c r="F85" s="10"/>
      <c r="G85" s="11">
        <v>10</v>
      </c>
      <c r="H85" s="12"/>
      <c r="I85" s="13"/>
      <c r="J85" s="66"/>
      <c r="K85" s="101"/>
      <c r="L85" s="15"/>
      <c r="M85" s="50"/>
      <c r="N85" s="16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>
        <v>5</v>
      </c>
      <c r="Z85" s="53"/>
      <c r="AA85" s="54">
        <f t="shared" si="3"/>
        <v>35</v>
      </c>
      <c r="AB85" s="54">
        <f t="shared" si="4"/>
        <v>0</v>
      </c>
      <c r="AC85" s="17"/>
    </row>
    <row r="86" spans="1:29" x14ac:dyDescent="0.3">
      <c r="A86" s="94">
        <v>85</v>
      </c>
      <c r="B86" s="7">
        <v>45316</v>
      </c>
      <c r="C86" s="91" t="s">
        <v>13</v>
      </c>
      <c r="D86" s="9">
        <v>30</v>
      </c>
      <c r="E86" s="48"/>
      <c r="F86" s="10">
        <v>7</v>
      </c>
      <c r="G86" s="11">
        <v>8</v>
      </c>
      <c r="H86" s="12"/>
      <c r="I86" s="13"/>
      <c r="J86" s="66"/>
      <c r="K86" s="101"/>
      <c r="L86" s="15">
        <v>7</v>
      </c>
      <c r="M86" s="50"/>
      <c r="N86" s="16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8</v>
      </c>
      <c r="AA86" s="54">
        <f t="shared" si="3"/>
        <v>60</v>
      </c>
      <c r="AB86" s="54">
        <f t="shared" si="4"/>
        <v>0</v>
      </c>
      <c r="AC86" s="17"/>
    </row>
    <row r="87" spans="1:29" x14ac:dyDescent="0.3">
      <c r="A87" s="94">
        <v>86</v>
      </c>
      <c r="B87" s="7">
        <v>45317</v>
      </c>
      <c r="C87" s="91" t="s">
        <v>17</v>
      </c>
      <c r="D87" s="9">
        <v>35</v>
      </c>
      <c r="E87" s="48"/>
      <c r="F87" s="10">
        <v>8</v>
      </c>
      <c r="G87" s="11">
        <v>3</v>
      </c>
      <c r="H87" s="12">
        <v>15</v>
      </c>
      <c r="I87" s="13">
        <v>2</v>
      </c>
      <c r="J87" s="66">
        <v>7</v>
      </c>
      <c r="K87" s="101"/>
      <c r="L87" s="15">
        <v>15</v>
      </c>
      <c r="M87" s="50"/>
      <c r="N87" s="16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4">
        <f t="shared" si="3"/>
        <v>85</v>
      </c>
      <c r="AB87" s="54">
        <f t="shared" si="4"/>
        <v>0</v>
      </c>
      <c r="AC87" s="17"/>
    </row>
    <row r="88" spans="1:29" x14ac:dyDescent="0.3">
      <c r="A88" s="94">
        <v>87</v>
      </c>
      <c r="B88" s="7">
        <v>45317</v>
      </c>
      <c r="C88" s="107" t="s">
        <v>63</v>
      </c>
      <c r="D88" s="9">
        <v>38</v>
      </c>
      <c r="E88" s="48"/>
      <c r="F88" s="10">
        <v>5</v>
      </c>
      <c r="G88" s="11">
        <v>5</v>
      </c>
      <c r="H88" s="12">
        <v>14</v>
      </c>
      <c r="I88" s="13">
        <v>7</v>
      </c>
      <c r="J88" s="66">
        <v>7</v>
      </c>
      <c r="K88" s="101"/>
      <c r="L88" s="15">
        <v>5</v>
      </c>
      <c r="M88" s="50"/>
      <c r="N88" s="16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>
        <v>3</v>
      </c>
      <c r="Z88" s="53">
        <v>2</v>
      </c>
      <c r="AA88" s="54">
        <f t="shared" si="3"/>
        <v>86</v>
      </c>
      <c r="AB88" s="54">
        <f t="shared" si="4"/>
        <v>0</v>
      </c>
      <c r="AC88" s="17"/>
    </row>
    <row r="89" spans="1:29" x14ac:dyDescent="0.3">
      <c r="A89" s="94">
        <v>88</v>
      </c>
      <c r="B89" s="7">
        <v>45317</v>
      </c>
      <c r="C89" s="82" t="s">
        <v>15</v>
      </c>
      <c r="D89" s="9">
        <v>15</v>
      </c>
      <c r="E89" s="48"/>
      <c r="F89" s="10">
        <v>2</v>
      </c>
      <c r="G89" s="11">
        <v>10</v>
      </c>
      <c r="H89" s="12">
        <v>15</v>
      </c>
      <c r="I89" s="13">
        <v>2</v>
      </c>
      <c r="J89" s="66">
        <v>10</v>
      </c>
      <c r="K89" s="101"/>
      <c r="L89" s="15"/>
      <c r="M89" s="50"/>
      <c r="N89" s="16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>
        <v>9</v>
      </c>
      <c r="Z89" s="53"/>
      <c r="AA89" s="54">
        <f t="shared" si="3"/>
        <v>63</v>
      </c>
      <c r="AB89" s="54">
        <f t="shared" si="4"/>
        <v>0</v>
      </c>
      <c r="AC89" s="17"/>
    </row>
    <row r="90" spans="1:29" x14ac:dyDescent="0.3">
      <c r="A90" s="94">
        <v>89</v>
      </c>
      <c r="B90" s="7">
        <v>45317</v>
      </c>
      <c r="C90" s="82" t="s">
        <v>16</v>
      </c>
      <c r="D90" s="9">
        <v>15</v>
      </c>
      <c r="E90" s="48"/>
      <c r="F90" s="10"/>
      <c r="G90" s="11"/>
      <c r="H90" s="12">
        <v>5</v>
      </c>
      <c r="I90" s="13"/>
      <c r="J90" s="66"/>
      <c r="K90" s="101"/>
      <c r="L90" s="15"/>
      <c r="M90" s="50"/>
      <c r="N90" s="16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4">
        <f t="shared" si="3"/>
        <v>20</v>
      </c>
      <c r="AB90" s="54">
        <f t="shared" si="4"/>
        <v>0</v>
      </c>
      <c r="AC90" s="17"/>
    </row>
    <row r="91" spans="1:29" x14ac:dyDescent="0.3">
      <c r="A91" s="94">
        <v>90</v>
      </c>
      <c r="B91" s="7">
        <v>45317</v>
      </c>
      <c r="C91" s="82" t="s">
        <v>54</v>
      </c>
      <c r="D91" s="9"/>
      <c r="E91" s="48"/>
      <c r="F91" s="10"/>
      <c r="G91" s="11"/>
      <c r="H91" s="12"/>
      <c r="I91" s="13"/>
      <c r="J91" s="66"/>
      <c r="K91" s="101"/>
      <c r="L91" s="15"/>
      <c r="M91" s="50"/>
      <c r="N91" s="16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4">
        <f t="shared" si="3"/>
        <v>0</v>
      </c>
      <c r="AB91" s="54">
        <f t="shared" si="4"/>
        <v>0</v>
      </c>
      <c r="AC91" s="17"/>
    </row>
    <row r="92" spans="1:29" x14ac:dyDescent="0.3">
      <c r="A92" s="94">
        <v>91</v>
      </c>
      <c r="B92" s="7">
        <v>45318</v>
      </c>
      <c r="C92" s="82" t="s">
        <v>18</v>
      </c>
      <c r="D92" s="9">
        <v>15</v>
      </c>
      <c r="E92" s="48"/>
      <c r="F92" s="10">
        <v>15</v>
      </c>
      <c r="G92" s="18">
        <v>10</v>
      </c>
      <c r="H92" s="12">
        <v>50</v>
      </c>
      <c r="I92" s="13">
        <v>30</v>
      </c>
      <c r="J92" s="66">
        <v>100</v>
      </c>
      <c r="K92" s="101"/>
      <c r="L92" s="15">
        <v>20</v>
      </c>
      <c r="M92" s="50"/>
      <c r="N92" s="16"/>
      <c r="O92" s="53">
        <v>5</v>
      </c>
      <c r="P92" s="53">
        <v>5</v>
      </c>
      <c r="Q92" s="53">
        <v>5</v>
      </c>
      <c r="R92" s="53"/>
      <c r="S92" s="53"/>
      <c r="T92" s="53"/>
      <c r="U92" s="53">
        <v>5</v>
      </c>
      <c r="V92" s="53"/>
      <c r="W92" s="53"/>
      <c r="X92" s="53"/>
      <c r="Y92" s="53"/>
      <c r="Z92" s="53">
        <v>5</v>
      </c>
      <c r="AA92" s="54">
        <f t="shared" si="3"/>
        <v>245</v>
      </c>
      <c r="AB92" s="54">
        <f t="shared" si="4"/>
        <v>20</v>
      </c>
      <c r="AC92" s="17"/>
    </row>
    <row r="93" spans="1:29" x14ac:dyDescent="0.3">
      <c r="A93" s="94">
        <v>92</v>
      </c>
      <c r="B93" s="7">
        <v>45318</v>
      </c>
      <c r="C93" s="82" t="s">
        <v>20</v>
      </c>
      <c r="D93" s="9">
        <v>80</v>
      </c>
      <c r="E93" s="48"/>
      <c r="F93" s="10">
        <v>5</v>
      </c>
      <c r="G93" s="11">
        <v>15</v>
      </c>
      <c r="H93" s="12">
        <v>30</v>
      </c>
      <c r="I93" s="13"/>
      <c r="J93" s="66">
        <v>25</v>
      </c>
      <c r="K93" s="101"/>
      <c r="L93" s="15">
        <v>25</v>
      </c>
      <c r="M93" s="50"/>
      <c r="N93" s="16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>
        <v>8</v>
      </c>
      <c r="Z93" s="53">
        <v>7</v>
      </c>
      <c r="AA93" s="54">
        <f t="shared" si="3"/>
        <v>195</v>
      </c>
      <c r="AB93" s="54">
        <f t="shared" si="4"/>
        <v>0</v>
      </c>
      <c r="AC93" s="17"/>
    </row>
    <row r="94" spans="1:29" x14ac:dyDescent="0.3">
      <c r="A94" s="94">
        <v>93</v>
      </c>
      <c r="B94" s="7">
        <v>45318</v>
      </c>
      <c r="C94" s="91" t="s">
        <v>39</v>
      </c>
      <c r="D94" s="9">
        <v>20</v>
      </c>
      <c r="E94" s="48"/>
      <c r="F94" s="10">
        <v>4</v>
      </c>
      <c r="G94" s="11">
        <v>5</v>
      </c>
      <c r="H94" s="12">
        <v>8</v>
      </c>
      <c r="I94" s="13"/>
      <c r="J94" s="66">
        <v>6</v>
      </c>
      <c r="K94" s="101"/>
      <c r="L94" s="15"/>
      <c r="M94" s="50"/>
      <c r="N94" s="16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4">
        <f t="shared" si="3"/>
        <v>43</v>
      </c>
      <c r="AB94" s="54">
        <f t="shared" si="4"/>
        <v>0</v>
      </c>
      <c r="AC94" s="17"/>
    </row>
    <row r="95" spans="1:29" x14ac:dyDescent="0.3">
      <c r="A95" s="94">
        <v>94</v>
      </c>
      <c r="B95" s="7">
        <v>45318</v>
      </c>
      <c r="C95" s="82" t="s">
        <v>52</v>
      </c>
      <c r="D95" s="9">
        <v>70</v>
      </c>
      <c r="E95" s="48"/>
      <c r="F95" s="10"/>
      <c r="G95" s="11"/>
      <c r="H95" s="12"/>
      <c r="I95" s="13"/>
      <c r="J95" s="66"/>
      <c r="K95" s="101"/>
      <c r="L95" s="15"/>
      <c r="M95" s="50"/>
      <c r="N95" s="16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4">
        <f t="shared" si="3"/>
        <v>70</v>
      </c>
      <c r="AB95" s="54">
        <f t="shared" si="4"/>
        <v>0</v>
      </c>
      <c r="AC95" s="17"/>
    </row>
    <row r="96" spans="1:29" x14ac:dyDescent="0.3">
      <c r="A96" s="94">
        <v>95</v>
      </c>
      <c r="B96" s="7">
        <v>45320</v>
      </c>
      <c r="C96" s="91" t="s">
        <v>39</v>
      </c>
      <c r="D96" s="9">
        <v>20</v>
      </c>
      <c r="E96" s="48"/>
      <c r="F96" s="10">
        <v>3</v>
      </c>
      <c r="G96" s="11"/>
      <c r="H96" s="12"/>
      <c r="I96" s="13"/>
      <c r="J96" s="66"/>
      <c r="K96" s="101"/>
      <c r="L96" s="15"/>
      <c r="M96" s="50"/>
      <c r="N96" s="16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4">
        <f t="shared" si="3"/>
        <v>23</v>
      </c>
      <c r="AB96" s="54">
        <f t="shared" si="4"/>
        <v>0</v>
      </c>
      <c r="AC96" s="17"/>
    </row>
    <row r="97" spans="1:29" x14ac:dyDescent="0.3">
      <c r="A97" s="94">
        <v>96</v>
      </c>
      <c r="B97" s="7">
        <v>45321</v>
      </c>
      <c r="C97" s="91" t="s">
        <v>23</v>
      </c>
      <c r="D97" s="9">
        <v>40</v>
      </c>
      <c r="E97" s="48"/>
      <c r="F97" s="10">
        <v>3</v>
      </c>
      <c r="G97" s="11">
        <v>5</v>
      </c>
      <c r="H97" s="12">
        <v>20</v>
      </c>
      <c r="I97" s="13">
        <v>3</v>
      </c>
      <c r="J97" s="66">
        <v>5</v>
      </c>
      <c r="K97" s="101"/>
      <c r="L97" s="15"/>
      <c r="M97" s="50"/>
      <c r="N97" s="16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>
        <v>4</v>
      </c>
      <c r="Z97" s="53"/>
      <c r="AA97" s="54">
        <f t="shared" si="3"/>
        <v>80</v>
      </c>
      <c r="AB97" s="54">
        <f t="shared" si="4"/>
        <v>0</v>
      </c>
      <c r="AC97" s="17"/>
    </row>
    <row r="98" spans="1:29" x14ac:dyDescent="0.3">
      <c r="A98" s="94">
        <v>97</v>
      </c>
      <c r="B98" s="110">
        <v>45321</v>
      </c>
      <c r="C98" s="91" t="s">
        <v>22</v>
      </c>
      <c r="D98" s="9">
        <v>20</v>
      </c>
      <c r="E98" s="48"/>
      <c r="F98" s="10"/>
      <c r="G98" s="11">
        <v>7</v>
      </c>
      <c r="H98" s="12">
        <v>13</v>
      </c>
      <c r="I98" s="13">
        <v>7</v>
      </c>
      <c r="J98" s="66">
        <v>9</v>
      </c>
      <c r="K98" s="101"/>
      <c r="L98" s="15">
        <v>5</v>
      </c>
      <c r="M98" s="50"/>
      <c r="N98" s="16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>
        <v>5</v>
      </c>
      <c r="Z98" s="53">
        <v>5</v>
      </c>
      <c r="AA98" s="54">
        <f t="shared" si="3"/>
        <v>71</v>
      </c>
      <c r="AB98" s="54">
        <f t="shared" si="4"/>
        <v>0</v>
      </c>
      <c r="AC98" s="17"/>
    </row>
    <row r="99" spans="1:29" x14ac:dyDescent="0.3">
      <c r="A99" s="94">
        <v>98</v>
      </c>
      <c r="B99" s="7">
        <v>45321</v>
      </c>
      <c r="C99" s="91" t="s">
        <v>41</v>
      </c>
      <c r="D99" s="9">
        <v>20</v>
      </c>
      <c r="E99" s="48"/>
      <c r="F99" s="10"/>
      <c r="G99" s="11">
        <v>6</v>
      </c>
      <c r="H99" s="12">
        <v>7</v>
      </c>
      <c r="I99" s="13"/>
      <c r="J99" s="66">
        <v>8</v>
      </c>
      <c r="K99" s="101"/>
      <c r="L99" s="15">
        <v>7</v>
      </c>
      <c r="M99" s="50"/>
      <c r="N99" s="16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>
        <f t="shared" si="3"/>
        <v>48</v>
      </c>
      <c r="AB99" s="54">
        <f t="shared" si="4"/>
        <v>0</v>
      </c>
      <c r="AC99" s="17"/>
    </row>
    <row r="100" spans="1:29" x14ac:dyDescent="0.3">
      <c r="A100" s="109">
        <v>99</v>
      </c>
      <c r="B100" s="7">
        <v>45321</v>
      </c>
      <c r="C100" s="91" t="s">
        <v>26</v>
      </c>
      <c r="D100" s="9">
        <v>20</v>
      </c>
      <c r="E100" s="48"/>
      <c r="F100" s="10">
        <v>7</v>
      </c>
      <c r="G100" s="11">
        <v>7</v>
      </c>
      <c r="H100" s="12">
        <v>15</v>
      </c>
      <c r="I100" s="13"/>
      <c r="J100" s="66">
        <v>3</v>
      </c>
      <c r="K100" s="101"/>
      <c r="L100" s="15">
        <v>5</v>
      </c>
      <c r="M100" s="50"/>
      <c r="N100" s="16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7</v>
      </c>
      <c r="AA100" s="54">
        <f t="shared" si="3"/>
        <v>64</v>
      </c>
      <c r="AB100" s="54">
        <f t="shared" si="4"/>
        <v>0</v>
      </c>
      <c r="AC100" s="17"/>
    </row>
    <row r="101" spans="1:29" x14ac:dyDescent="0.3">
      <c r="A101" s="94">
        <v>100</v>
      </c>
      <c r="B101" s="7">
        <v>45321</v>
      </c>
      <c r="C101" s="91" t="s">
        <v>23</v>
      </c>
      <c r="D101" s="9">
        <v>22</v>
      </c>
      <c r="E101" s="48"/>
      <c r="F101" s="10"/>
      <c r="G101" s="11">
        <v>3</v>
      </c>
      <c r="H101" s="12">
        <v>13</v>
      </c>
      <c r="I101" s="13">
        <v>5</v>
      </c>
      <c r="J101" s="66"/>
      <c r="K101" s="101"/>
      <c r="L101" s="15"/>
      <c r="M101" s="50"/>
      <c r="N101" s="16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5</v>
      </c>
      <c r="AA101" s="54">
        <f t="shared" si="3"/>
        <v>48</v>
      </c>
      <c r="AB101" s="54">
        <f t="shared" si="4"/>
        <v>0</v>
      </c>
      <c r="AC101" s="17"/>
    </row>
    <row r="102" spans="1:29" x14ac:dyDescent="0.3">
      <c r="A102" s="94">
        <v>101</v>
      </c>
      <c r="B102" s="7">
        <v>45321</v>
      </c>
      <c r="C102" s="91" t="s">
        <v>24</v>
      </c>
      <c r="D102" s="9">
        <v>18</v>
      </c>
      <c r="E102" s="48"/>
      <c r="F102" s="10">
        <v>3</v>
      </c>
      <c r="G102" s="11"/>
      <c r="H102" s="12">
        <v>5</v>
      </c>
      <c r="I102" s="13">
        <v>7</v>
      </c>
      <c r="J102" s="66">
        <v>4</v>
      </c>
      <c r="K102" s="101"/>
      <c r="L102" s="15">
        <v>2</v>
      </c>
      <c r="M102" s="50"/>
      <c r="N102" s="16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5</v>
      </c>
      <c r="AA102" s="54">
        <f t="shared" si="3"/>
        <v>44</v>
      </c>
      <c r="AB102" s="54">
        <f t="shared" si="4"/>
        <v>0</v>
      </c>
      <c r="AC102" s="17"/>
    </row>
    <row r="103" spans="1:29" x14ac:dyDescent="0.3">
      <c r="A103" s="94">
        <v>102</v>
      </c>
      <c r="B103" s="7">
        <v>45321</v>
      </c>
      <c r="C103" s="82" t="s">
        <v>25</v>
      </c>
      <c r="D103" s="9">
        <v>20</v>
      </c>
      <c r="E103" s="48"/>
      <c r="F103" s="10"/>
      <c r="G103" s="11">
        <v>7</v>
      </c>
      <c r="H103" s="12">
        <v>10</v>
      </c>
      <c r="I103" s="13"/>
      <c r="J103" s="66">
        <v>6</v>
      </c>
      <c r="K103" s="101"/>
      <c r="L103" s="15">
        <v>10</v>
      </c>
      <c r="M103" s="50"/>
      <c r="N103" s="16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>
        <v>4</v>
      </c>
      <c r="Z103" s="53"/>
      <c r="AA103" s="54">
        <f t="shared" si="3"/>
        <v>57</v>
      </c>
      <c r="AB103" s="54">
        <f t="shared" si="4"/>
        <v>0</v>
      </c>
      <c r="AC103" s="17"/>
    </row>
    <row r="104" spans="1:29" x14ac:dyDescent="0.3">
      <c r="A104" s="94">
        <v>103</v>
      </c>
      <c r="B104" s="7">
        <v>45322</v>
      </c>
      <c r="C104" s="82" t="s">
        <v>20</v>
      </c>
      <c r="D104" s="9">
        <v>100</v>
      </c>
      <c r="E104" s="48"/>
      <c r="F104" s="10"/>
      <c r="G104" s="11"/>
      <c r="H104" s="12">
        <v>20</v>
      </c>
      <c r="I104" s="13"/>
      <c r="J104" s="66">
        <v>20</v>
      </c>
      <c r="K104" s="101"/>
      <c r="L104" s="15">
        <v>20</v>
      </c>
      <c r="M104" s="50"/>
      <c r="N104" s="16"/>
      <c r="O104" s="53"/>
      <c r="P104" s="53">
        <v>12</v>
      </c>
      <c r="Q104" s="53"/>
      <c r="R104" s="53"/>
      <c r="S104" s="53"/>
      <c r="T104" s="53"/>
      <c r="U104" s="53">
        <v>5</v>
      </c>
      <c r="V104" s="53"/>
      <c r="W104" s="53"/>
      <c r="X104" s="53"/>
      <c r="Y104" s="53"/>
      <c r="Z104" s="53"/>
      <c r="AA104" s="54">
        <f t="shared" si="3"/>
        <v>160</v>
      </c>
      <c r="AB104" s="54">
        <f t="shared" si="4"/>
        <v>17</v>
      </c>
      <c r="AC104" s="17"/>
    </row>
    <row r="105" spans="1:29" x14ac:dyDescent="0.3">
      <c r="A105" s="94">
        <v>104</v>
      </c>
      <c r="B105" s="7">
        <v>45322</v>
      </c>
      <c r="C105" s="91" t="s">
        <v>27</v>
      </c>
      <c r="D105" s="9">
        <v>10</v>
      </c>
      <c r="E105" s="48"/>
      <c r="F105" s="10"/>
      <c r="G105" s="11"/>
      <c r="H105" s="12">
        <v>35</v>
      </c>
      <c r="I105" s="13">
        <v>5</v>
      </c>
      <c r="J105" s="66">
        <v>35</v>
      </c>
      <c r="K105" s="101"/>
      <c r="L105" s="15">
        <v>10</v>
      </c>
      <c r="M105" s="50"/>
      <c r="N105" s="16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4">
        <f t="shared" si="3"/>
        <v>95</v>
      </c>
      <c r="AB105" s="54">
        <f t="shared" si="4"/>
        <v>0</v>
      </c>
      <c r="AC105" s="17"/>
    </row>
    <row r="106" spans="1:29" x14ac:dyDescent="0.3">
      <c r="A106" s="94">
        <v>105</v>
      </c>
      <c r="B106" s="7">
        <v>45322</v>
      </c>
      <c r="C106" s="82" t="s">
        <v>29</v>
      </c>
      <c r="D106" s="9">
        <v>10</v>
      </c>
      <c r="E106" s="48"/>
      <c r="F106" s="10"/>
      <c r="G106" s="11"/>
      <c r="H106" s="12">
        <v>35</v>
      </c>
      <c r="I106" s="13">
        <v>10</v>
      </c>
      <c r="J106" s="66">
        <v>50</v>
      </c>
      <c r="K106" s="101"/>
      <c r="L106" s="15">
        <v>15</v>
      </c>
      <c r="M106" s="50"/>
      <c r="N106" s="16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4">
        <f t="shared" si="3"/>
        <v>120</v>
      </c>
      <c r="AB106" s="54">
        <f t="shared" si="4"/>
        <v>0</v>
      </c>
      <c r="AC106" s="17"/>
    </row>
    <row r="107" spans="1:29" x14ac:dyDescent="0.3">
      <c r="A107" s="94">
        <v>1</v>
      </c>
      <c r="B107" s="7">
        <v>45298</v>
      </c>
      <c r="C107" s="82" t="s">
        <v>51</v>
      </c>
      <c r="D107" s="9">
        <v>50</v>
      </c>
      <c r="E107" s="48"/>
      <c r="F107" s="10"/>
      <c r="G107" s="11">
        <v>30</v>
      </c>
      <c r="H107" s="12">
        <v>20</v>
      </c>
      <c r="I107" s="13"/>
      <c r="J107" s="66"/>
      <c r="K107" s="101"/>
      <c r="L107" s="15">
        <v>50</v>
      </c>
      <c r="M107" s="50">
        <v>50</v>
      </c>
      <c r="N107" s="16">
        <v>50</v>
      </c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4">
        <f t="shared" si="3"/>
        <v>250</v>
      </c>
      <c r="AB107" s="54">
        <f t="shared" si="4"/>
        <v>0</v>
      </c>
      <c r="AC107" s="17"/>
    </row>
    <row r="108" spans="1:29" x14ac:dyDescent="0.3">
      <c r="A108" s="94">
        <v>2</v>
      </c>
      <c r="B108" s="7">
        <v>45308</v>
      </c>
      <c r="C108" s="82" t="s">
        <v>51</v>
      </c>
      <c r="D108" s="9">
        <v>60</v>
      </c>
      <c r="E108" s="48"/>
      <c r="F108" s="10">
        <v>30</v>
      </c>
      <c r="G108" s="11"/>
      <c r="H108" s="12"/>
      <c r="I108" s="13"/>
      <c r="J108" s="66"/>
      <c r="K108" s="101">
        <v>20</v>
      </c>
      <c r="L108" s="15">
        <v>30</v>
      </c>
      <c r="M108" s="50"/>
      <c r="N108" s="16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4">
        <f t="shared" si="3"/>
        <v>140</v>
      </c>
      <c r="AB108" s="54">
        <f t="shared" si="4"/>
        <v>0</v>
      </c>
      <c r="AC108" s="17"/>
    </row>
    <row r="109" spans="1:29" x14ac:dyDescent="0.3">
      <c r="A109" s="94"/>
      <c r="B109" s="7"/>
      <c r="C109" s="82"/>
      <c r="D109" s="9"/>
      <c r="E109" s="48"/>
      <c r="F109" s="10"/>
      <c r="G109" s="11"/>
      <c r="H109" s="12"/>
      <c r="I109" s="13"/>
      <c r="J109" s="66"/>
      <c r="K109" s="101"/>
      <c r="L109" s="15"/>
      <c r="M109" s="50"/>
      <c r="N109" s="16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4">
        <f t="shared" ref="AA109:AA113" si="5">SUM(D109:N109)+Y109+Z109</f>
        <v>0</v>
      </c>
      <c r="AB109" s="54">
        <f t="shared" ref="AB109:AB113" si="6">SUM(O109:X109)</f>
        <v>0</v>
      </c>
      <c r="AC109" s="17"/>
    </row>
    <row r="110" spans="1:29" x14ac:dyDescent="0.3">
      <c r="A110" s="94"/>
      <c r="B110" s="7"/>
      <c r="C110" s="82"/>
      <c r="D110" s="9"/>
      <c r="E110" s="48"/>
      <c r="F110" s="10"/>
      <c r="G110" s="11"/>
      <c r="H110" s="12"/>
      <c r="I110" s="13"/>
      <c r="J110" s="66"/>
      <c r="K110" s="101"/>
      <c r="L110" s="15"/>
      <c r="M110" s="50"/>
      <c r="N110" s="16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4">
        <f t="shared" si="5"/>
        <v>0</v>
      </c>
      <c r="AB110" s="54">
        <f t="shared" si="6"/>
        <v>0</v>
      </c>
      <c r="AC110" s="17"/>
    </row>
    <row r="111" spans="1:29" x14ac:dyDescent="0.3">
      <c r="A111" s="94"/>
      <c r="B111" s="7"/>
      <c r="C111" s="82"/>
      <c r="D111" s="9"/>
      <c r="E111" s="48"/>
      <c r="F111" s="10"/>
      <c r="G111" s="11"/>
      <c r="H111" s="12"/>
      <c r="I111" s="13"/>
      <c r="J111" s="66"/>
      <c r="K111" s="101"/>
      <c r="L111" s="15"/>
      <c r="M111" s="50"/>
      <c r="N111" s="16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>
        <f t="shared" si="5"/>
        <v>0</v>
      </c>
      <c r="AB111" s="54">
        <f t="shared" si="6"/>
        <v>0</v>
      </c>
      <c r="AC111" s="17"/>
    </row>
    <row r="112" spans="1:29" x14ac:dyDescent="0.3">
      <c r="A112" s="94"/>
      <c r="B112" s="7"/>
      <c r="C112" s="82"/>
      <c r="D112" s="9"/>
      <c r="E112" s="48"/>
      <c r="F112" s="10"/>
      <c r="G112" s="11"/>
      <c r="H112" s="12"/>
      <c r="I112" s="13"/>
      <c r="J112" s="66"/>
      <c r="K112" s="101"/>
      <c r="L112" s="15"/>
      <c r="M112" s="50"/>
      <c r="N112" s="16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4">
        <f t="shared" si="5"/>
        <v>0</v>
      </c>
      <c r="AB112" s="54">
        <f t="shared" si="6"/>
        <v>0</v>
      </c>
      <c r="AC112" s="17"/>
    </row>
    <row r="113" spans="1:29" x14ac:dyDescent="0.3">
      <c r="A113" s="94"/>
      <c r="B113" s="7"/>
      <c r="C113" s="82"/>
      <c r="D113" s="9"/>
      <c r="E113" s="48"/>
      <c r="F113" s="10"/>
      <c r="G113" s="11"/>
      <c r="H113" s="12"/>
      <c r="I113" s="13"/>
      <c r="J113" s="66"/>
      <c r="K113" s="101"/>
      <c r="L113" s="15"/>
      <c r="M113" s="50"/>
      <c r="N113" s="16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4">
        <f t="shared" si="5"/>
        <v>0</v>
      </c>
      <c r="AB113" s="54">
        <f t="shared" si="6"/>
        <v>0</v>
      </c>
      <c r="AC113" s="17"/>
    </row>
    <row r="114" spans="1:29" x14ac:dyDescent="0.3">
      <c r="A114" s="109"/>
      <c r="B114" s="7"/>
      <c r="C114" s="82"/>
      <c r="D114" s="9"/>
      <c r="E114" s="48"/>
      <c r="F114" s="10"/>
      <c r="G114" s="11"/>
      <c r="H114" s="12"/>
      <c r="I114" s="13"/>
      <c r="J114" s="66"/>
      <c r="K114" s="101"/>
      <c r="L114" s="15"/>
      <c r="M114" s="50"/>
      <c r="N114" s="16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>
        <f t="shared" si="3"/>
        <v>0</v>
      </c>
      <c r="AB114" s="54">
        <f t="shared" si="4"/>
        <v>0</v>
      </c>
      <c r="AC114" s="17"/>
    </row>
    <row r="115" spans="1:29" x14ac:dyDescent="0.3">
      <c r="A115" s="94"/>
      <c r="B115" s="7"/>
      <c r="C115" s="82"/>
      <c r="D115" s="9"/>
      <c r="E115" s="48"/>
      <c r="F115" s="10"/>
      <c r="G115" s="11"/>
      <c r="H115" s="12"/>
      <c r="I115" s="13"/>
      <c r="J115" s="66"/>
      <c r="K115" s="101"/>
      <c r="L115" s="15"/>
      <c r="M115" s="50"/>
      <c r="N115" s="16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4">
        <f t="shared" si="3"/>
        <v>0</v>
      </c>
      <c r="AB115" s="54">
        <f t="shared" si="4"/>
        <v>0</v>
      </c>
      <c r="AC115" s="17"/>
    </row>
    <row r="116" spans="1:29" x14ac:dyDescent="0.3">
      <c r="A116" s="94"/>
      <c r="B116" s="7"/>
      <c r="C116" s="82"/>
      <c r="D116" s="9"/>
      <c r="E116" s="48"/>
      <c r="F116" s="10"/>
      <c r="G116" s="11"/>
      <c r="H116" s="12"/>
      <c r="I116" s="13"/>
      <c r="J116" s="66"/>
      <c r="K116" s="101"/>
      <c r="L116" s="15"/>
      <c r="M116" s="50"/>
      <c r="N116" s="16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4">
        <f t="shared" si="3"/>
        <v>0</v>
      </c>
      <c r="AB116" s="54">
        <f t="shared" si="4"/>
        <v>0</v>
      </c>
      <c r="AC116" s="17"/>
    </row>
    <row r="117" spans="1:29" x14ac:dyDescent="0.3">
      <c r="A117" s="94"/>
      <c r="B117" s="7"/>
      <c r="C117" s="82"/>
      <c r="D117" s="9"/>
      <c r="E117" s="48"/>
      <c r="F117" s="10"/>
      <c r="G117" s="11"/>
      <c r="H117" s="12"/>
      <c r="I117" s="13"/>
      <c r="J117" s="66"/>
      <c r="K117" s="101"/>
      <c r="L117" s="15"/>
      <c r="M117" s="50"/>
      <c r="N117" s="16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4">
        <f t="shared" si="3"/>
        <v>0</v>
      </c>
      <c r="AB117" s="54">
        <f t="shared" si="4"/>
        <v>0</v>
      </c>
      <c r="AC117" s="17"/>
    </row>
    <row r="118" spans="1:29" x14ac:dyDescent="0.3">
      <c r="A118" s="94"/>
      <c r="B118" s="7"/>
      <c r="C118" s="82"/>
      <c r="D118" s="9"/>
      <c r="E118" s="48"/>
      <c r="F118" s="10"/>
      <c r="G118" s="11"/>
      <c r="H118" s="12"/>
      <c r="I118" s="13"/>
      <c r="J118" s="66"/>
      <c r="K118" s="101"/>
      <c r="L118" s="15"/>
      <c r="M118" s="50"/>
      <c r="N118" s="16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4">
        <f t="shared" si="3"/>
        <v>0</v>
      </c>
      <c r="AB118" s="54">
        <f t="shared" si="4"/>
        <v>0</v>
      </c>
      <c r="AC118" s="17"/>
    </row>
    <row r="119" spans="1:29" x14ac:dyDescent="0.3">
      <c r="A119" s="94"/>
      <c r="B119" s="7"/>
      <c r="C119" s="82"/>
      <c r="D119" s="9"/>
      <c r="E119" s="48"/>
      <c r="F119" s="10"/>
      <c r="G119" s="11"/>
      <c r="H119" s="12"/>
      <c r="I119" s="13"/>
      <c r="J119" s="66"/>
      <c r="K119" s="101"/>
      <c r="L119" s="15"/>
      <c r="M119" s="50"/>
      <c r="N119" s="16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4">
        <f t="shared" si="3"/>
        <v>0</v>
      </c>
      <c r="AB119" s="54">
        <f t="shared" si="4"/>
        <v>0</v>
      </c>
      <c r="AC119" s="17"/>
    </row>
    <row r="120" spans="1:29" x14ac:dyDescent="0.3">
      <c r="A120" s="94"/>
      <c r="B120" s="7"/>
      <c r="C120" s="82"/>
      <c r="D120" s="9"/>
      <c r="E120" s="48"/>
      <c r="F120" s="10"/>
      <c r="G120" s="11"/>
      <c r="H120" s="12"/>
      <c r="I120" s="13"/>
      <c r="J120" s="66"/>
      <c r="K120" s="101"/>
      <c r="L120" s="15"/>
      <c r="M120" s="50"/>
      <c r="N120" s="16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4">
        <f t="shared" si="3"/>
        <v>0</v>
      </c>
      <c r="AB120" s="54">
        <f t="shared" si="4"/>
        <v>0</v>
      </c>
      <c r="AC120" s="17"/>
    </row>
    <row r="121" spans="1:29" x14ac:dyDescent="0.3">
      <c r="A121" s="94"/>
      <c r="B121" s="7"/>
      <c r="C121" s="82"/>
      <c r="D121" s="9"/>
      <c r="E121" s="48"/>
      <c r="F121" s="10"/>
      <c r="G121" s="11"/>
      <c r="H121" s="12"/>
      <c r="I121" s="13"/>
      <c r="J121" s="66"/>
      <c r="K121" s="101"/>
      <c r="L121" s="15"/>
      <c r="M121" s="50"/>
      <c r="N121" s="16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>
        <f t="shared" si="3"/>
        <v>0</v>
      </c>
      <c r="AB121" s="54">
        <f t="shared" si="4"/>
        <v>0</v>
      </c>
      <c r="AC121" s="17"/>
    </row>
    <row r="122" spans="1:29" x14ac:dyDescent="0.3">
      <c r="A122" s="94"/>
      <c r="B122" s="7"/>
      <c r="C122" s="82"/>
      <c r="D122" s="9"/>
      <c r="E122" s="48"/>
      <c r="F122" s="10"/>
      <c r="G122" s="11"/>
      <c r="H122" s="12"/>
      <c r="I122" s="13"/>
      <c r="J122" s="66"/>
      <c r="K122" s="101"/>
      <c r="L122" s="15"/>
      <c r="M122" s="50"/>
      <c r="N122" s="16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4">
        <f t="shared" si="3"/>
        <v>0</v>
      </c>
      <c r="AB122" s="54">
        <f t="shared" si="4"/>
        <v>0</v>
      </c>
      <c r="AC122" s="17"/>
    </row>
    <row r="123" spans="1:29" x14ac:dyDescent="0.3">
      <c r="A123" s="94"/>
      <c r="B123" s="7"/>
      <c r="C123" s="82"/>
      <c r="D123" s="9"/>
      <c r="E123" s="48"/>
      <c r="F123" s="10"/>
      <c r="G123" s="11"/>
      <c r="H123" s="12"/>
      <c r="I123" s="13"/>
      <c r="J123" s="66"/>
      <c r="K123" s="101"/>
      <c r="L123" s="15"/>
      <c r="M123" s="50"/>
      <c r="N123" s="16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4">
        <f t="shared" ref="AA123:AA158" si="7">SUM(D123:N123)+Y123+Z123</f>
        <v>0</v>
      </c>
      <c r="AB123" s="54">
        <f t="shared" si="4"/>
        <v>0</v>
      </c>
      <c r="AC123" s="17"/>
    </row>
    <row r="124" spans="1:29" x14ac:dyDescent="0.3">
      <c r="A124" s="94"/>
      <c r="B124" s="7"/>
      <c r="C124" s="82"/>
      <c r="D124" s="9"/>
      <c r="E124" s="48"/>
      <c r="F124" s="10"/>
      <c r="G124" s="11"/>
      <c r="H124" s="12"/>
      <c r="I124" s="13"/>
      <c r="J124" s="66"/>
      <c r="K124" s="101"/>
      <c r="L124" s="15"/>
      <c r="M124" s="50"/>
      <c r="N124" s="16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>
        <f t="shared" si="7"/>
        <v>0</v>
      </c>
      <c r="AB124" s="54">
        <f t="shared" si="4"/>
        <v>0</v>
      </c>
      <c r="AC124" s="17"/>
    </row>
    <row r="125" spans="1:29" x14ac:dyDescent="0.3">
      <c r="A125" s="94"/>
      <c r="B125" s="7"/>
      <c r="C125" s="82"/>
      <c r="D125" s="9"/>
      <c r="E125" s="48"/>
      <c r="F125" s="10"/>
      <c r="G125" s="11"/>
      <c r="H125" s="12"/>
      <c r="I125" s="13"/>
      <c r="J125" s="66"/>
      <c r="K125" s="101"/>
      <c r="L125" s="15"/>
      <c r="M125" s="50"/>
      <c r="N125" s="16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4">
        <f t="shared" si="7"/>
        <v>0</v>
      </c>
      <c r="AB125" s="54">
        <f t="shared" si="4"/>
        <v>0</v>
      </c>
      <c r="AC125" s="17"/>
    </row>
    <row r="126" spans="1:29" x14ac:dyDescent="0.3">
      <c r="A126" s="94"/>
      <c r="B126" s="22"/>
      <c r="C126" s="19"/>
      <c r="D126" s="9"/>
      <c r="E126" s="48"/>
      <c r="F126" s="10"/>
      <c r="G126" s="11"/>
      <c r="H126" s="12"/>
      <c r="I126" s="13"/>
      <c r="J126" s="66"/>
      <c r="K126" s="101"/>
      <c r="L126" s="15"/>
      <c r="M126" s="50"/>
      <c r="N126" s="16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4">
        <f t="shared" si="7"/>
        <v>0</v>
      </c>
      <c r="AB126" s="54">
        <f t="shared" si="4"/>
        <v>0</v>
      </c>
      <c r="AC126" s="17"/>
    </row>
    <row r="127" spans="1:29" x14ac:dyDescent="0.3">
      <c r="A127" s="94"/>
      <c r="B127" s="22"/>
      <c r="C127" s="19"/>
      <c r="D127" s="9"/>
      <c r="E127" s="48"/>
      <c r="F127" s="10"/>
      <c r="G127" s="11"/>
      <c r="H127" s="12"/>
      <c r="I127" s="13"/>
      <c r="J127" s="66"/>
      <c r="K127" s="101"/>
      <c r="L127" s="15"/>
      <c r="M127" s="50"/>
      <c r="N127" s="16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4">
        <f t="shared" si="7"/>
        <v>0</v>
      </c>
      <c r="AB127" s="54">
        <f t="shared" si="4"/>
        <v>0</v>
      </c>
      <c r="AC127" s="17"/>
    </row>
    <row r="128" spans="1:29" x14ac:dyDescent="0.3">
      <c r="A128" s="94"/>
      <c r="B128" s="22"/>
      <c r="C128" s="19"/>
      <c r="D128" s="9"/>
      <c r="E128" s="48"/>
      <c r="F128" s="10"/>
      <c r="G128" s="11"/>
      <c r="H128" s="12"/>
      <c r="I128" s="13"/>
      <c r="J128" s="66"/>
      <c r="K128" s="101"/>
      <c r="L128" s="15"/>
      <c r="M128" s="50"/>
      <c r="N128" s="16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4">
        <f t="shared" si="7"/>
        <v>0</v>
      </c>
      <c r="AB128" s="54">
        <f t="shared" si="4"/>
        <v>0</v>
      </c>
      <c r="AC128" s="17"/>
    </row>
    <row r="129" spans="1:29" x14ac:dyDescent="0.3">
      <c r="A129" s="94"/>
      <c r="B129" s="7"/>
      <c r="C129" s="97"/>
      <c r="D129" s="9"/>
      <c r="E129" s="48"/>
      <c r="F129" s="10"/>
      <c r="G129" s="11"/>
      <c r="H129" s="12"/>
      <c r="I129" s="13"/>
      <c r="J129" s="66"/>
      <c r="K129" s="101"/>
      <c r="L129" s="15"/>
      <c r="M129" s="50"/>
      <c r="N129" s="16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4">
        <f t="shared" si="7"/>
        <v>0</v>
      </c>
      <c r="AB129" s="54">
        <f t="shared" si="4"/>
        <v>0</v>
      </c>
      <c r="AC129" s="17"/>
    </row>
    <row r="130" spans="1:29" x14ac:dyDescent="0.3">
      <c r="A130" s="94"/>
      <c r="B130" s="7"/>
      <c r="C130" s="92"/>
      <c r="D130" s="9"/>
      <c r="E130" s="48"/>
      <c r="F130" s="10"/>
      <c r="G130" s="11"/>
      <c r="H130" s="12"/>
      <c r="I130" s="13"/>
      <c r="J130" s="66"/>
      <c r="K130" s="101"/>
      <c r="L130" s="15"/>
      <c r="M130" s="50"/>
      <c r="N130" s="16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4">
        <f t="shared" si="7"/>
        <v>0</v>
      </c>
      <c r="AB130" s="54">
        <f t="shared" si="4"/>
        <v>0</v>
      </c>
      <c r="AC130" s="17"/>
    </row>
    <row r="131" spans="1:29" x14ac:dyDescent="0.3">
      <c r="A131" s="94"/>
      <c r="B131" s="7"/>
      <c r="C131" s="92"/>
      <c r="D131" s="9"/>
      <c r="E131" s="48"/>
      <c r="F131" s="10"/>
      <c r="G131" s="11"/>
      <c r="H131" s="12"/>
      <c r="I131" s="13"/>
      <c r="J131" s="66"/>
      <c r="K131" s="101"/>
      <c r="L131" s="15"/>
      <c r="M131" s="50"/>
      <c r="N131" s="16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4">
        <f t="shared" si="7"/>
        <v>0</v>
      </c>
      <c r="AB131" s="54">
        <f t="shared" si="4"/>
        <v>0</v>
      </c>
      <c r="AC131" s="17"/>
    </row>
    <row r="132" spans="1:29" x14ac:dyDescent="0.3">
      <c r="A132" s="94"/>
      <c r="B132" s="7"/>
      <c r="C132" s="92"/>
      <c r="D132" s="9"/>
      <c r="E132" s="48"/>
      <c r="F132" s="10"/>
      <c r="G132" s="11"/>
      <c r="H132" s="12"/>
      <c r="I132" s="13"/>
      <c r="J132" s="66"/>
      <c r="K132" s="101"/>
      <c r="L132" s="15"/>
      <c r="M132" s="50"/>
      <c r="N132" s="16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4">
        <f t="shared" si="7"/>
        <v>0</v>
      </c>
      <c r="AB132" s="54">
        <f t="shared" si="4"/>
        <v>0</v>
      </c>
      <c r="AC132" s="17"/>
    </row>
    <row r="133" spans="1:29" x14ac:dyDescent="0.3">
      <c r="A133" s="94"/>
      <c r="B133" s="7"/>
      <c r="C133" s="92"/>
      <c r="D133" s="9"/>
      <c r="E133" s="48"/>
      <c r="F133" s="10"/>
      <c r="G133" s="11"/>
      <c r="H133" s="12"/>
      <c r="I133" s="13"/>
      <c r="J133" s="66"/>
      <c r="K133" s="101"/>
      <c r="L133" s="15"/>
      <c r="M133" s="50"/>
      <c r="N133" s="16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4">
        <f t="shared" si="7"/>
        <v>0</v>
      </c>
      <c r="AB133" s="54">
        <f t="shared" si="4"/>
        <v>0</v>
      </c>
      <c r="AC133" s="17"/>
    </row>
    <row r="134" spans="1:29" x14ac:dyDescent="0.3">
      <c r="A134" s="94"/>
      <c r="B134" s="7"/>
      <c r="C134" s="92"/>
      <c r="D134" s="9"/>
      <c r="E134" s="48"/>
      <c r="F134" s="10"/>
      <c r="G134" s="11"/>
      <c r="H134" s="12"/>
      <c r="I134" s="13"/>
      <c r="J134" s="66"/>
      <c r="K134" s="101"/>
      <c r="L134" s="15"/>
      <c r="M134" s="50"/>
      <c r="N134" s="1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4">
        <f t="shared" si="7"/>
        <v>0</v>
      </c>
      <c r="AB134" s="54">
        <f t="shared" si="4"/>
        <v>0</v>
      </c>
      <c r="AC134" s="17"/>
    </row>
    <row r="135" spans="1:29" x14ac:dyDescent="0.3">
      <c r="A135" s="94"/>
      <c r="B135" s="7"/>
      <c r="C135" s="92"/>
      <c r="D135" s="9"/>
      <c r="E135" s="48"/>
      <c r="F135" s="10"/>
      <c r="G135" s="11"/>
      <c r="H135" s="12"/>
      <c r="I135" s="13"/>
      <c r="J135" s="66"/>
      <c r="K135" s="101"/>
      <c r="L135" s="15"/>
      <c r="M135" s="50"/>
      <c r="N135" s="16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4">
        <f t="shared" si="7"/>
        <v>0</v>
      </c>
      <c r="AB135" s="54">
        <f t="shared" si="4"/>
        <v>0</v>
      </c>
      <c r="AC135" s="17"/>
    </row>
    <row r="136" spans="1:29" x14ac:dyDescent="0.3">
      <c r="A136" s="94"/>
      <c r="B136" s="7"/>
      <c r="C136" s="19"/>
      <c r="D136" s="9"/>
      <c r="E136" s="48"/>
      <c r="F136" s="10"/>
      <c r="G136" s="11"/>
      <c r="H136" s="12"/>
      <c r="I136" s="13"/>
      <c r="J136" s="66"/>
      <c r="K136" s="101"/>
      <c r="L136" s="15"/>
      <c r="M136" s="50"/>
      <c r="N136" s="16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4">
        <f t="shared" si="7"/>
        <v>0</v>
      </c>
      <c r="AB136" s="54">
        <f t="shared" si="4"/>
        <v>0</v>
      </c>
      <c r="AC136" s="17"/>
    </row>
    <row r="137" spans="1:29" x14ac:dyDescent="0.3">
      <c r="A137" s="94"/>
      <c r="B137" s="7"/>
      <c r="C137" s="19"/>
      <c r="D137" s="9"/>
      <c r="E137" s="48"/>
      <c r="F137" s="10"/>
      <c r="G137" s="11"/>
      <c r="H137" s="12"/>
      <c r="I137" s="13"/>
      <c r="J137" s="66"/>
      <c r="K137" s="101"/>
      <c r="L137" s="15"/>
      <c r="M137" s="50"/>
      <c r="N137" s="16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>
        <f t="shared" si="7"/>
        <v>0</v>
      </c>
      <c r="AB137" s="54">
        <f t="shared" si="4"/>
        <v>0</v>
      </c>
      <c r="AC137" s="17"/>
    </row>
    <row r="138" spans="1:29" x14ac:dyDescent="0.3">
      <c r="A138" s="94"/>
      <c r="B138" s="7"/>
      <c r="C138" s="82"/>
      <c r="D138" s="9"/>
      <c r="E138" s="48"/>
      <c r="F138" s="10"/>
      <c r="G138" s="11"/>
      <c r="H138" s="12"/>
      <c r="I138" s="13"/>
      <c r="J138" s="66"/>
      <c r="K138" s="101"/>
      <c r="L138" s="15"/>
      <c r="M138" s="50"/>
      <c r="N138" s="16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4">
        <f t="shared" si="7"/>
        <v>0</v>
      </c>
      <c r="AB138" s="54">
        <f t="shared" si="4"/>
        <v>0</v>
      </c>
      <c r="AC138" s="17"/>
    </row>
    <row r="139" spans="1:29" x14ac:dyDescent="0.3">
      <c r="A139" s="94"/>
      <c r="B139" s="7"/>
      <c r="C139" s="19"/>
      <c r="D139" s="9"/>
      <c r="E139" s="48"/>
      <c r="F139" s="10"/>
      <c r="G139" s="11"/>
      <c r="H139" s="12"/>
      <c r="I139" s="13"/>
      <c r="J139" s="66"/>
      <c r="K139" s="101"/>
      <c r="L139" s="15"/>
      <c r="M139" s="50"/>
      <c r="N139" s="16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4">
        <f t="shared" si="7"/>
        <v>0</v>
      </c>
      <c r="AB139" s="54">
        <f t="shared" si="4"/>
        <v>0</v>
      </c>
      <c r="AC139" s="17"/>
    </row>
    <row r="140" spans="1:29" x14ac:dyDescent="0.3">
      <c r="A140" s="94"/>
      <c r="B140" s="7"/>
      <c r="C140" s="8"/>
      <c r="D140" s="9"/>
      <c r="E140" s="48"/>
      <c r="F140" s="10"/>
      <c r="G140" s="11"/>
      <c r="H140" s="12"/>
      <c r="I140" s="13"/>
      <c r="J140" s="66"/>
      <c r="K140" s="101"/>
      <c r="L140" s="15"/>
      <c r="M140" s="50"/>
      <c r="N140" s="16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4">
        <f t="shared" si="7"/>
        <v>0</v>
      </c>
      <c r="AB140" s="54">
        <f t="shared" si="4"/>
        <v>0</v>
      </c>
      <c r="AC140" s="17"/>
    </row>
    <row r="141" spans="1:29" x14ac:dyDescent="0.3">
      <c r="A141" s="94"/>
      <c r="B141" s="7"/>
      <c r="C141" s="8"/>
      <c r="D141" s="9"/>
      <c r="E141" s="48"/>
      <c r="F141" s="10"/>
      <c r="G141" s="11"/>
      <c r="H141" s="12"/>
      <c r="I141" s="13"/>
      <c r="J141" s="66"/>
      <c r="K141" s="101"/>
      <c r="L141" s="15"/>
      <c r="M141" s="50"/>
      <c r="N141" s="16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4">
        <f t="shared" si="7"/>
        <v>0</v>
      </c>
      <c r="AB141" s="54">
        <f t="shared" si="4"/>
        <v>0</v>
      </c>
      <c r="AC141" s="17"/>
    </row>
    <row r="142" spans="1:29" x14ac:dyDescent="0.3">
      <c r="A142" s="94"/>
      <c r="B142" s="7"/>
      <c r="C142" s="8"/>
      <c r="D142" s="9"/>
      <c r="E142" s="48"/>
      <c r="F142" s="10"/>
      <c r="G142" s="11"/>
      <c r="H142" s="12"/>
      <c r="I142" s="13"/>
      <c r="J142" s="66"/>
      <c r="K142" s="101"/>
      <c r="L142" s="15"/>
      <c r="M142" s="50"/>
      <c r="N142" s="16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4">
        <f t="shared" si="7"/>
        <v>0</v>
      </c>
      <c r="AB142" s="54">
        <f t="shared" si="4"/>
        <v>0</v>
      </c>
      <c r="AC142" s="17"/>
    </row>
    <row r="143" spans="1:29" x14ac:dyDescent="0.3">
      <c r="A143" s="94"/>
      <c r="B143" s="7"/>
      <c r="C143" s="8"/>
      <c r="D143" s="9"/>
      <c r="E143" s="48"/>
      <c r="F143" s="10"/>
      <c r="G143" s="11"/>
      <c r="H143" s="12"/>
      <c r="I143" s="13"/>
      <c r="J143" s="66"/>
      <c r="K143" s="101"/>
      <c r="L143" s="15"/>
      <c r="M143" s="50"/>
      <c r="N143" s="16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4">
        <f t="shared" si="7"/>
        <v>0</v>
      </c>
      <c r="AB143" s="54">
        <f t="shared" si="4"/>
        <v>0</v>
      </c>
      <c r="AC143" s="17"/>
    </row>
    <row r="144" spans="1:29" x14ac:dyDescent="0.3">
      <c r="A144" s="94"/>
      <c r="B144" s="7"/>
      <c r="C144" s="8"/>
      <c r="D144" s="9"/>
      <c r="E144" s="48"/>
      <c r="F144" s="10"/>
      <c r="G144" s="11"/>
      <c r="H144" s="12"/>
      <c r="I144" s="13"/>
      <c r="J144" s="66"/>
      <c r="K144" s="101"/>
      <c r="L144" s="15"/>
      <c r="M144" s="50"/>
      <c r="N144" s="16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4">
        <f t="shared" si="7"/>
        <v>0</v>
      </c>
      <c r="AB144" s="54">
        <f t="shared" si="4"/>
        <v>0</v>
      </c>
      <c r="AC144" s="17"/>
    </row>
    <row r="145" spans="1:29" x14ac:dyDescent="0.3">
      <c r="A145" s="94"/>
      <c r="B145" s="7"/>
      <c r="C145" s="8"/>
      <c r="D145" s="9"/>
      <c r="E145" s="48"/>
      <c r="F145" s="10"/>
      <c r="G145" s="11"/>
      <c r="H145" s="12"/>
      <c r="I145" s="13"/>
      <c r="J145" s="66"/>
      <c r="K145" s="101"/>
      <c r="L145" s="15"/>
      <c r="M145" s="50"/>
      <c r="N145" s="16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4">
        <f t="shared" si="7"/>
        <v>0</v>
      </c>
      <c r="AB145" s="54">
        <f t="shared" si="4"/>
        <v>0</v>
      </c>
      <c r="AC145" s="17"/>
    </row>
    <row r="146" spans="1:29" x14ac:dyDescent="0.3">
      <c r="A146" s="94"/>
      <c r="B146" s="7"/>
      <c r="C146" s="23"/>
      <c r="D146" s="9"/>
      <c r="E146" s="48"/>
      <c r="F146" s="10"/>
      <c r="G146" s="11"/>
      <c r="H146" s="12"/>
      <c r="I146" s="13"/>
      <c r="J146" s="66"/>
      <c r="K146" s="101"/>
      <c r="L146" s="15"/>
      <c r="M146" s="50"/>
      <c r="N146" s="16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4">
        <f t="shared" si="7"/>
        <v>0</v>
      </c>
      <c r="AB146" s="54">
        <f t="shared" si="4"/>
        <v>0</v>
      </c>
      <c r="AC146" s="17"/>
    </row>
    <row r="147" spans="1:29" x14ac:dyDescent="0.3">
      <c r="A147" s="94"/>
      <c r="B147" s="7"/>
      <c r="C147" s="23"/>
      <c r="D147" s="9"/>
      <c r="E147" s="48"/>
      <c r="F147" s="10"/>
      <c r="G147" s="11"/>
      <c r="H147" s="12"/>
      <c r="I147" s="13"/>
      <c r="J147" s="66"/>
      <c r="K147" s="101"/>
      <c r="L147" s="15"/>
      <c r="M147" s="50"/>
      <c r="N147" s="16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4">
        <f t="shared" si="7"/>
        <v>0</v>
      </c>
      <c r="AB147" s="54">
        <f t="shared" si="4"/>
        <v>0</v>
      </c>
      <c r="AC147" s="17"/>
    </row>
    <row r="148" spans="1:29" x14ac:dyDescent="0.3">
      <c r="A148" s="94"/>
      <c r="B148" s="7"/>
      <c r="C148" s="8"/>
      <c r="D148" s="9"/>
      <c r="E148" s="48"/>
      <c r="F148" s="10"/>
      <c r="G148" s="11"/>
      <c r="H148" s="12"/>
      <c r="I148" s="13"/>
      <c r="J148" s="66"/>
      <c r="K148" s="101"/>
      <c r="L148" s="15"/>
      <c r="M148" s="50"/>
      <c r="N148" s="16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4">
        <f t="shared" si="7"/>
        <v>0</v>
      </c>
      <c r="AB148" s="54">
        <f t="shared" si="4"/>
        <v>0</v>
      </c>
      <c r="AC148" s="17"/>
    </row>
    <row r="149" spans="1:29" x14ac:dyDescent="0.3">
      <c r="A149" s="94"/>
      <c r="B149" s="7"/>
      <c r="C149" s="8"/>
      <c r="D149" s="9"/>
      <c r="E149" s="48"/>
      <c r="F149" s="10"/>
      <c r="G149" s="11"/>
      <c r="H149" s="12"/>
      <c r="I149" s="13"/>
      <c r="J149" s="66"/>
      <c r="K149" s="101"/>
      <c r="L149" s="15"/>
      <c r="M149" s="50"/>
      <c r="N149" s="16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4">
        <f t="shared" si="7"/>
        <v>0</v>
      </c>
      <c r="AB149" s="54">
        <f t="shared" si="4"/>
        <v>0</v>
      </c>
      <c r="AC149" s="17"/>
    </row>
    <row r="150" spans="1:29" x14ac:dyDescent="0.3">
      <c r="A150" s="94"/>
      <c r="B150" s="7"/>
      <c r="C150" s="23"/>
      <c r="D150" s="9"/>
      <c r="E150" s="48"/>
      <c r="F150" s="10"/>
      <c r="G150" s="11"/>
      <c r="H150" s="12"/>
      <c r="I150" s="13"/>
      <c r="J150" s="66"/>
      <c r="K150" s="101"/>
      <c r="L150" s="15"/>
      <c r="M150" s="50"/>
      <c r="N150" s="16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4">
        <f t="shared" si="7"/>
        <v>0</v>
      </c>
      <c r="AB150" s="54">
        <f t="shared" si="4"/>
        <v>0</v>
      </c>
      <c r="AC150" s="17"/>
    </row>
    <row r="151" spans="1:29" x14ac:dyDescent="0.3">
      <c r="A151" s="94"/>
      <c r="B151" s="7"/>
      <c r="C151" s="23"/>
      <c r="D151" s="9"/>
      <c r="E151" s="48"/>
      <c r="F151" s="10"/>
      <c r="G151" s="11"/>
      <c r="H151" s="12"/>
      <c r="I151" s="13"/>
      <c r="J151" s="66"/>
      <c r="K151" s="101"/>
      <c r="L151" s="15"/>
      <c r="M151" s="50"/>
      <c r="N151" s="16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4">
        <f t="shared" si="7"/>
        <v>0</v>
      </c>
      <c r="AB151" s="54">
        <f t="shared" si="4"/>
        <v>0</v>
      </c>
      <c r="AC151" s="17"/>
    </row>
    <row r="152" spans="1:29" x14ac:dyDescent="0.3">
      <c r="A152" s="94"/>
      <c r="B152" s="7"/>
      <c r="C152" s="23"/>
      <c r="D152" s="9"/>
      <c r="E152" s="48"/>
      <c r="F152" s="10"/>
      <c r="G152" s="11"/>
      <c r="H152" s="12"/>
      <c r="I152" s="13"/>
      <c r="J152" s="66"/>
      <c r="K152" s="101"/>
      <c r="L152" s="15"/>
      <c r="M152" s="50"/>
      <c r="N152" s="16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4">
        <f t="shared" si="7"/>
        <v>0</v>
      </c>
      <c r="AB152" s="54">
        <f t="shared" si="4"/>
        <v>0</v>
      </c>
      <c r="AC152" s="17"/>
    </row>
    <row r="153" spans="1:29" x14ac:dyDescent="0.3">
      <c r="A153" s="94"/>
      <c r="B153" s="7"/>
      <c r="C153" s="82"/>
      <c r="D153" s="9"/>
      <c r="E153" s="48"/>
      <c r="F153" s="10"/>
      <c r="G153" s="11"/>
      <c r="H153" s="12"/>
      <c r="I153" s="13"/>
      <c r="J153" s="66"/>
      <c r="K153" s="101"/>
      <c r="L153" s="15"/>
      <c r="M153" s="50"/>
      <c r="N153" s="16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4">
        <f t="shared" si="7"/>
        <v>0</v>
      </c>
      <c r="AB153" s="54">
        <f t="shared" si="4"/>
        <v>0</v>
      </c>
      <c r="AC153" s="17"/>
    </row>
    <row r="154" spans="1:29" x14ac:dyDescent="0.3">
      <c r="A154" s="94"/>
      <c r="B154" s="7"/>
      <c r="C154" s="8"/>
      <c r="D154" s="9"/>
      <c r="E154" s="48"/>
      <c r="F154" s="10"/>
      <c r="G154" s="11"/>
      <c r="H154" s="12"/>
      <c r="I154" s="13"/>
      <c r="J154" s="66"/>
      <c r="K154" s="101"/>
      <c r="L154" s="15"/>
      <c r="M154" s="50"/>
      <c r="N154" s="16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4">
        <f t="shared" si="7"/>
        <v>0</v>
      </c>
      <c r="AB154" s="54">
        <f t="shared" si="4"/>
        <v>0</v>
      </c>
      <c r="AC154" s="17"/>
    </row>
    <row r="155" spans="1:29" x14ac:dyDescent="0.3">
      <c r="A155" s="94"/>
      <c r="B155" s="7"/>
      <c r="C155" s="8"/>
      <c r="D155" s="9"/>
      <c r="E155" s="48"/>
      <c r="F155" s="10"/>
      <c r="G155" s="11"/>
      <c r="H155" s="12"/>
      <c r="I155" s="13"/>
      <c r="J155" s="66"/>
      <c r="K155" s="101"/>
      <c r="L155" s="15"/>
      <c r="M155" s="50"/>
      <c r="N155" s="16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4">
        <f t="shared" si="7"/>
        <v>0</v>
      </c>
      <c r="AB155" s="54">
        <f t="shared" ref="AB155:AB158" si="8">SUM(O155:X155)</f>
        <v>0</v>
      </c>
      <c r="AC155" s="17"/>
    </row>
    <row r="156" spans="1:29" x14ac:dyDescent="0.3">
      <c r="A156" s="94"/>
      <c r="B156" s="7"/>
      <c r="C156" s="81"/>
      <c r="D156" s="9"/>
      <c r="E156" s="48"/>
      <c r="F156" s="10"/>
      <c r="G156" s="11"/>
      <c r="H156" s="12"/>
      <c r="I156" s="13"/>
      <c r="J156" s="66"/>
      <c r="K156" s="101"/>
      <c r="L156" s="15"/>
      <c r="M156" s="50"/>
      <c r="N156" s="16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4">
        <f t="shared" si="7"/>
        <v>0</v>
      </c>
      <c r="AB156" s="54">
        <f t="shared" si="8"/>
        <v>0</v>
      </c>
      <c r="AC156" s="17"/>
    </row>
    <row r="157" spans="1:29" x14ac:dyDescent="0.3">
      <c r="A157" s="94"/>
      <c r="B157" s="7"/>
      <c r="C157" s="8"/>
      <c r="D157" s="9"/>
      <c r="E157" s="48"/>
      <c r="F157" s="10"/>
      <c r="G157" s="11"/>
      <c r="H157" s="12"/>
      <c r="I157" s="13"/>
      <c r="J157" s="66"/>
      <c r="K157" s="101"/>
      <c r="L157" s="15"/>
      <c r="M157" s="50"/>
      <c r="N157" s="16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4">
        <f t="shared" si="7"/>
        <v>0</v>
      </c>
      <c r="AB157" s="54">
        <f t="shared" si="8"/>
        <v>0</v>
      </c>
      <c r="AC157" s="17"/>
    </row>
    <row r="158" spans="1:29" x14ac:dyDescent="0.3">
      <c r="A158" s="94"/>
      <c r="B158" s="7"/>
      <c r="C158" s="91"/>
      <c r="D158" s="9"/>
      <c r="E158" s="48"/>
      <c r="F158" s="10"/>
      <c r="G158" s="11"/>
      <c r="H158" s="12"/>
      <c r="I158" s="13"/>
      <c r="J158" s="66"/>
      <c r="K158" s="101"/>
      <c r="L158" s="15"/>
      <c r="M158" s="50"/>
      <c r="N158" s="16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4">
        <f t="shared" si="7"/>
        <v>0</v>
      </c>
      <c r="AB158" s="54">
        <f t="shared" si="8"/>
        <v>0</v>
      </c>
      <c r="AC158" s="17"/>
    </row>
    <row r="159" spans="1:29" x14ac:dyDescent="0.3">
      <c r="A159" s="26"/>
      <c r="B159" s="27"/>
      <c r="C159" s="8" t="s">
        <v>57</v>
      </c>
      <c r="D159" s="28">
        <f t="shared" ref="D159:AB159" si="9">SUM(D2:D158)</f>
        <v>2606</v>
      </c>
      <c r="E159" s="49">
        <f t="shared" si="9"/>
        <v>0</v>
      </c>
      <c r="F159" s="30">
        <f t="shared" si="9"/>
        <v>407</v>
      </c>
      <c r="G159" s="31">
        <f t="shared" si="9"/>
        <v>484</v>
      </c>
      <c r="H159" s="32">
        <f t="shared" si="9"/>
        <v>1666</v>
      </c>
      <c r="I159" s="33">
        <f t="shared" si="9"/>
        <v>308</v>
      </c>
      <c r="J159" s="67">
        <f t="shared" si="9"/>
        <v>1504</v>
      </c>
      <c r="K159" s="67">
        <f t="shared" si="9"/>
        <v>20</v>
      </c>
      <c r="L159" s="34">
        <f t="shared" si="9"/>
        <v>800</v>
      </c>
      <c r="M159" s="51">
        <f t="shared" si="9"/>
        <v>50</v>
      </c>
      <c r="N159" s="35">
        <f t="shared" si="9"/>
        <v>50</v>
      </c>
      <c r="O159" s="29">
        <f t="shared" si="9"/>
        <v>22</v>
      </c>
      <c r="P159" s="29">
        <f t="shared" si="9"/>
        <v>44</v>
      </c>
      <c r="Q159" s="29">
        <f t="shared" si="9"/>
        <v>5</v>
      </c>
      <c r="R159" s="29">
        <f t="shared" si="9"/>
        <v>0</v>
      </c>
      <c r="S159" s="29">
        <f t="shared" si="9"/>
        <v>0</v>
      </c>
      <c r="T159" s="29">
        <f t="shared" si="9"/>
        <v>0</v>
      </c>
      <c r="U159" s="29">
        <f t="shared" si="9"/>
        <v>25</v>
      </c>
      <c r="V159" s="29">
        <f t="shared" si="9"/>
        <v>0</v>
      </c>
      <c r="W159" s="29">
        <f t="shared" si="9"/>
        <v>0</v>
      </c>
      <c r="X159" s="29">
        <f t="shared" si="9"/>
        <v>0</v>
      </c>
      <c r="Y159" s="29">
        <f t="shared" si="9"/>
        <v>187</v>
      </c>
      <c r="Z159" s="29">
        <f t="shared" si="9"/>
        <v>199</v>
      </c>
      <c r="AA159" s="29">
        <f t="shared" si="9"/>
        <v>8281</v>
      </c>
      <c r="AB159" s="29">
        <f t="shared" si="9"/>
        <v>96</v>
      </c>
      <c r="AC159" s="29"/>
    </row>
    <row r="160" spans="1:29" x14ac:dyDescent="0.3">
      <c r="D160" s="24"/>
      <c r="E160" s="24"/>
      <c r="F160" s="24"/>
      <c r="G160" s="24"/>
      <c r="I160" s="24"/>
      <c r="J160" s="24"/>
      <c r="K160" s="102"/>
      <c r="L160" s="24"/>
      <c r="M160" s="24"/>
      <c r="N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30" ht="61.2" x14ac:dyDescent="0.3">
      <c r="D161" s="70" t="s">
        <v>3</v>
      </c>
      <c r="E161" s="71" t="s">
        <v>4</v>
      </c>
      <c r="F161" s="72" t="s">
        <v>5</v>
      </c>
      <c r="G161" s="73" t="s">
        <v>6</v>
      </c>
      <c r="H161" s="74" t="s">
        <v>7</v>
      </c>
      <c r="I161" s="75" t="s">
        <v>8</v>
      </c>
      <c r="J161" s="76" t="s">
        <v>9</v>
      </c>
      <c r="K161" s="103"/>
      <c r="L161" s="77" t="s">
        <v>10</v>
      </c>
      <c r="M161" s="78" t="s">
        <v>11</v>
      </c>
      <c r="N161" s="79" t="s">
        <v>12</v>
      </c>
      <c r="O161" s="96" t="s">
        <v>42</v>
      </c>
      <c r="P161" s="4" t="s">
        <v>33</v>
      </c>
      <c r="Q161" s="4" t="s">
        <v>34</v>
      </c>
      <c r="R161" s="4" t="s">
        <v>35</v>
      </c>
      <c r="S161" s="4" t="s">
        <v>45</v>
      </c>
      <c r="T161" s="4" t="s">
        <v>44</v>
      </c>
      <c r="U161" s="4" t="s">
        <v>38</v>
      </c>
      <c r="V161" s="4" t="s">
        <v>36</v>
      </c>
      <c r="W161" s="4"/>
      <c r="X161" s="4"/>
      <c r="Y161" s="4"/>
      <c r="Z161" s="4"/>
      <c r="AA161" s="24"/>
      <c r="AB161" s="24"/>
    </row>
    <row r="162" spans="1:30" ht="14.4" customHeight="1" x14ac:dyDescent="0.3">
      <c r="A162" s="36">
        <v>1</v>
      </c>
      <c r="B162" s="148" t="s">
        <v>37</v>
      </c>
      <c r="C162" s="83" t="s">
        <v>22</v>
      </c>
      <c r="D162" s="40">
        <f t="shared" ref="D162:M171" si="10">SUMIF($C$2:$C$158,$C162,D$2:D$158)</f>
        <v>116</v>
      </c>
      <c r="E162" s="48">
        <f t="shared" si="10"/>
        <v>0</v>
      </c>
      <c r="F162" s="41">
        <f t="shared" si="10"/>
        <v>19</v>
      </c>
      <c r="G162" s="42">
        <f t="shared" si="10"/>
        <v>25</v>
      </c>
      <c r="H162" s="43">
        <f t="shared" si="10"/>
        <v>68</v>
      </c>
      <c r="I162" s="13">
        <f t="shared" si="10"/>
        <v>12</v>
      </c>
      <c r="J162" s="44">
        <f t="shared" si="10"/>
        <v>32</v>
      </c>
      <c r="K162" s="104">
        <f t="shared" si="10"/>
        <v>0</v>
      </c>
      <c r="L162" s="45">
        <f t="shared" si="10"/>
        <v>24</v>
      </c>
      <c r="M162" s="50">
        <f t="shared" si="10"/>
        <v>0</v>
      </c>
      <c r="N162" s="37">
        <f t="shared" ref="N162:Z171" si="11">SUMIF($C$2:$C$158,$C162,N$2:N$158)</f>
        <v>0</v>
      </c>
      <c r="O162" s="98">
        <f t="shared" si="11"/>
        <v>0</v>
      </c>
      <c r="P162" s="46">
        <f t="shared" si="11"/>
        <v>0</v>
      </c>
      <c r="Q162" s="46">
        <f t="shared" si="11"/>
        <v>0</v>
      </c>
      <c r="R162" s="46">
        <f t="shared" si="11"/>
        <v>0</v>
      </c>
      <c r="S162" s="46">
        <f t="shared" si="11"/>
        <v>0</v>
      </c>
      <c r="T162" s="46">
        <f t="shared" si="11"/>
        <v>0</v>
      </c>
      <c r="U162" s="46">
        <f t="shared" si="11"/>
        <v>0</v>
      </c>
      <c r="V162" s="46">
        <f t="shared" si="11"/>
        <v>0</v>
      </c>
      <c r="W162" s="46">
        <f t="shared" si="11"/>
        <v>0</v>
      </c>
      <c r="X162" s="46">
        <f t="shared" si="11"/>
        <v>0</v>
      </c>
      <c r="Y162" s="46">
        <f t="shared" si="11"/>
        <v>5</v>
      </c>
      <c r="Z162" s="46">
        <f t="shared" si="11"/>
        <v>17</v>
      </c>
      <c r="AA162" s="38">
        <f>SUBTOTAL(9,D162:N162)+Y162+Z162</f>
        <v>318</v>
      </c>
      <c r="AB162" s="38">
        <f>SUBTOTAL(9,O162:X162)</f>
        <v>0</v>
      </c>
      <c r="AC162" s="39">
        <f>SUM(D162:N162)*0.73+(O162*1.5)+(SUM(P162:U162)*1)+(SUM(Y162:Z162)*0.6305)</f>
        <v>229.95099999999999</v>
      </c>
      <c r="AD162" s="24"/>
    </row>
    <row r="163" spans="1:30" s="24" customFormat="1" ht="14.4" customHeight="1" x14ac:dyDescent="0.3">
      <c r="A163" s="36">
        <v>2</v>
      </c>
      <c r="B163" s="148"/>
      <c r="C163" s="83" t="s">
        <v>24</v>
      </c>
      <c r="D163" s="40">
        <f t="shared" si="10"/>
        <v>86</v>
      </c>
      <c r="E163" s="48">
        <f t="shared" si="10"/>
        <v>0</v>
      </c>
      <c r="F163" s="41">
        <f t="shared" si="10"/>
        <v>14</v>
      </c>
      <c r="G163" s="42">
        <f t="shared" si="10"/>
        <v>21</v>
      </c>
      <c r="H163" s="43">
        <f t="shared" si="10"/>
        <v>45</v>
      </c>
      <c r="I163" s="13">
        <f t="shared" si="10"/>
        <v>10</v>
      </c>
      <c r="J163" s="44">
        <f t="shared" si="10"/>
        <v>29</v>
      </c>
      <c r="K163" s="104">
        <f t="shared" si="10"/>
        <v>0</v>
      </c>
      <c r="L163" s="45">
        <f t="shared" si="10"/>
        <v>15</v>
      </c>
      <c r="M163" s="50">
        <f t="shared" si="10"/>
        <v>0</v>
      </c>
      <c r="N163" s="37">
        <f t="shared" si="11"/>
        <v>0</v>
      </c>
      <c r="O163" s="98">
        <f t="shared" si="11"/>
        <v>0</v>
      </c>
      <c r="P163" s="46">
        <f t="shared" si="11"/>
        <v>0</v>
      </c>
      <c r="Q163" s="46">
        <f t="shared" si="11"/>
        <v>0</v>
      </c>
      <c r="R163" s="46">
        <f t="shared" si="11"/>
        <v>0</v>
      </c>
      <c r="S163" s="46">
        <f t="shared" si="11"/>
        <v>0</v>
      </c>
      <c r="T163" s="46">
        <f t="shared" si="11"/>
        <v>0</v>
      </c>
      <c r="U163" s="46">
        <f t="shared" si="11"/>
        <v>0</v>
      </c>
      <c r="V163" s="46">
        <f t="shared" si="11"/>
        <v>0</v>
      </c>
      <c r="W163" s="46">
        <f t="shared" si="11"/>
        <v>0</v>
      </c>
      <c r="X163" s="46">
        <f t="shared" si="11"/>
        <v>0</v>
      </c>
      <c r="Y163" s="46">
        <f t="shared" si="11"/>
        <v>9</v>
      </c>
      <c r="Z163" s="46">
        <f t="shared" si="11"/>
        <v>5</v>
      </c>
      <c r="AA163" s="38">
        <f t="shared" ref="AA163:AA193" si="12">SUBTOTAL(9,D163:N163)+Y163+Z163</f>
        <v>234</v>
      </c>
      <c r="AB163" s="38">
        <f t="shared" ref="AB163:AB193" si="13">SUBTOTAL(9,O163:X163)</f>
        <v>0</v>
      </c>
      <c r="AC163" s="39">
        <f t="shared" ref="AC163:AC182" si="14">SUM(D163:N163)*0.73+(O163*1.5)+(SUM(P163:U163)*1)+(SUM(Y163:Z163)*0.6305)</f>
        <v>169.42699999999999</v>
      </c>
    </row>
    <row r="164" spans="1:30" ht="14.4" customHeight="1" x14ac:dyDescent="0.3">
      <c r="A164" s="36">
        <v>3</v>
      </c>
      <c r="B164" s="148"/>
      <c r="C164" s="83" t="s">
        <v>25</v>
      </c>
      <c r="D164" s="40">
        <f t="shared" si="10"/>
        <v>101</v>
      </c>
      <c r="E164" s="48">
        <f t="shared" si="10"/>
        <v>0</v>
      </c>
      <c r="F164" s="41">
        <f t="shared" si="10"/>
        <v>11</v>
      </c>
      <c r="G164" s="42">
        <f t="shared" si="10"/>
        <v>18</v>
      </c>
      <c r="H164" s="43">
        <f t="shared" si="10"/>
        <v>40</v>
      </c>
      <c r="I164" s="13">
        <f t="shared" si="10"/>
        <v>4</v>
      </c>
      <c r="J164" s="44">
        <f t="shared" si="10"/>
        <v>25</v>
      </c>
      <c r="K164" s="104">
        <f t="shared" si="10"/>
        <v>0</v>
      </c>
      <c r="L164" s="45">
        <f t="shared" si="10"/>
        <v>30</v>
      </c>
      <c r="M164" s="50">
        <f t="shared" si="10"/>
        <v>0</v>
      </c>
      <c r="N164" s="37">
        <f t="shared" si="11"/>
        <v>0</v>
      </c>
      <c r="O164" s="98">
        <f t="shared" si="11"/>
        <v>0</v>
      </c>
      <c r="P164" s="46">
        <f t="shared" si="11"/>
        <v>0</v>
      </c>
      <c r="Q164" s="46">
        <f t="shared" si="11"/>
        <v>0</v>
      </c>
      <c r="R164" s="46">
        <f t="shared" si="11"/>
        <v>0</v>
      </c>
      <c r="S164" s="46">
        <f t="shared" si="11"/>
        <v>0</v>
      </c>
      <c r="T164" s="46">
        <f t="shared" si="11"/>
        <v>0</v>
      </c>
      <c r="U164" s="46">
        <f t="shared" si="11"/>
        <v>0</v>
      </c>
      <c r="V164" s="46">
        <f t="shared" si="11"/>
        <v>0</v>
      </c>
      <c r="W164" s="46">
        <f t="shared" si="11"/>
        <v>0</v>
      </c>
      <c r="X164" s="46">
        <f t="shared" si="11"/>
        <v>0</v>
      </c>
      <c r="Y164" s="46">
        <f t="shared" si="11"/>
        <v>19</v>
      </c>
      <c r="Z164" s="46">
        <f t="shared" si="11"/>
        <v>9</v>
      </c>
      <c r="AA164" s="38">
        <f t="shared" si="12"/>
        <v>257</v>
      </c>
      <c r="AB164" s="38">
        <f t="shared" si="13"/>
        <v>0</v>
      </c>
      <c r="AC164" s="39">
        <f t="shared" si="14"/>
        <v>184.82399999999998</v>
      </c>
    </row>
    <row r="165" spans="1:30" ht="13.8" customHeight="1" x14ac:dyDescent="0.3">
      <c r="A165" s="36">
        <v>4</v>
      </c>
      <c r="B165" s="148"/>
      <c r="C165" s="83" t="s">
        <v>27</v>
      </c>
      <c r="D165" s="40">
        <f t="shared" si="10"/>
        <v>50</v>
      </c>
      <c r="E165" s="48">
        <f t="shared" si="10"/>
        <v>0</v>
      </c>
      <c r="F165" s="41">
        <f t="shared" si="10"/>
        <v>0</v>
      </c>
      <c r="G165" s="42">
        <f t="shared" si="10"/>
        <v>0</v>
      </c>
      <c r="H165" s="43">
        <f t="shared" si="10"/>
        <v>250</v>
      </c>
      <c r="I165" s="13">
        <f t="shared" si="10"/>
        <v>40</v>
      </c>
      <c r="J165" s="44">
        <f t="shared" si="10"/>
        <v>245</v>
      </c>
      <c r="K165" s="104">
        <f t="shared" si="10"/>
        <v>0</v>
      </c>
      <c r="L165" s="45">
        <f t="shared" si="10"/>
        <v>35</v>
      </c>
      <c r="M165" s="50">
        <f t="shared" si="10"/>
        <v>0</v>
      </c>
      <c r="N165" s="37">
        <f t="shared" si="11"/>
        <v>0</v>
      </c>
      <c r="O165" s="98">
        <f t="shared" si="11"/>
        <v>0</v>
      </c>
      <c r="P165" s="46">
        <f t="shared" si="11"/>
        <v>0</v>
      </c>
      <c r="Q165" s="46">
        <f t="shared" si="11"/>
        <v>0</v>
      </c>
      <c r="R165" s="46">
        <f t="shared" si="11"/>
        <v>0</v>
      </c>
      <c r="S165" s="46">
        <f t="shared" si="11"/>
        <v>0</v>
      </c>
      <c r="T165" s="46">
        <f t="shared" si="11"/>
        <v>0</v>
      </c>
      <c r="U165" s="46">
        <f t="shared" si="11"/>
        <v>0</v>
      </c>
      <c r="V165" s="46">
        <f t="shared" si="11"/>
        <v>0</v>
      </c>
      <c r="W165" s="46">
        <f t="shared" si="11"/>
        <v>0</v>
      </c>
      <c r="X165" s="46">
        <f t="shared" si="11"/>
        <v>0</v>
      </c>
      <c r="Y165" s="46">
        <f t="shared" si="11"/>
        <v>10</v>
      </c>
      <c r="Z165" s="46">
        <f t="shared" si="11"/>
        <v>10</v>
      </c>
      <c r="AA165" s="38">
        <f t="shared" si="12"/>
        <v>640</v>
      </c>
      <c r="AB165" s="38">
        <f t="shared" si="13"/>
        <v>0</v>
      </c>
      <c r="AC165" s="39">
        <f t="shared" si="14"/>
        <v>465.21</v>
      </c>
    </row>
    <row r="166" spans="1:30" ht="14.4" customHeight="1" x14ac:dyDescent="0.3">
      <c r="A166" s="36">
        <v>5</v>
      </c>
      <c r="B166" s="148"/>
      <c r="C166" s="83" t="s">
        <v>41</v>
      </c>
      <c r="D166" s="40">
        <f t="shared" si="10"/>
        <v>101</v>
      </c>
      <c r="E166" s="48">
        <f t="shared" si="10"/>
        <v>0</v>
      </c>
      <c r="F166" s="41">
        <f t="shared" si="10"/>
        <v>19</v>
      </c>
      <c r="G166" s="42">
        <f t="shared" si="10"/>
        <v>22</v>
      </c>
      <c r="H166" s="43">
        <f t="shared" si="10"/>
        <v>42</v>
      </c>
      <c r="I166" s="13">
        <f t="shared" si="10"/>
        <v>10</v>
      </c>
      <c r="J166" s="44">
        <f t="shared" si="10"/>
        <v>36</v>
      </c>
      <c r="K166" s="104">
        <f t="shared" si="10"/>
        <v>0</v>
      </c>
      <c r="L166" s="45">
        <f t="shared" si="10"/>
        <v>21</v>
      </c>
      <c r="M166" s="50">
        <f t="shared" si="10"/>
        <v>0</v>
      </c>
      <c r="N166" s="37">
        <f t="shared" si="11"/>
        <v>0</v>
      </c>
      <c r="O166" s="98">
        <f t="shared" si="11"/>
        <v>0</v>
      </c>
      <c r="P166" s="46">
        <f t="shared" si="11"/>
        <v>0</v>
      </c>
      <c r="Q166" s="46">
        <f t="shared" si="11"/>
        <v>0</v>
      </c>
      <c r="R166" s="46">
        <f t="shared" si="11"/>
        <v>0</v>
      </c>
      <c r="S166" s="46">
        <f t="shared" si="11"/>
        <v>0</v>
      </c>
      <c r="T166" s="46">
        <f t="shared" si="11"/>
        <v>0</v>
      </c>
      <c r="U166" s="46">
        <f t="shared" si="11"/>
        <v>0</v>
      </c>
      <c r="V166" s="46">
        <f t="shared" si="11"/>
        <v>0</v>
      </c>
      <c r="W166" s="46">
        <f t="shared" si="11"/>
        <v>0</v>
      </c>
      <c r="X166" s="46">
        <f t="shared" si="11"/>
        <v>0</v>
      </c>
      <c r="Y166" s="46">
        <f t="shared" si="11"/>
        <v>10</v>
      </c>
      <c r="Z166" s="46">
        <f t="shared" si="11"/>
        <v>0</v>
      </c>
      <c r="AA166" s="38">
        <f t="shared" si="12"/>
        <v>261</v>
      </c>
      <c r="AB166" s="38">
        <f t="shared" si="13"/>
        <v>0</v>
      </c>
      <c r="AC166" s="39">
        <f t="shared" si="14"/>
        <v>189.535</v>
      </c>
    </row>
    <row r="167" spans="1:30" ht="16.2" customHeight="1" x14ac:dyDescent="0.3">
      <c r="A167" s="36">
        <v>6</v>
      </c>
      <c r="B167" s="148"/>
      <c r="C167" s="83" t="s">
        <v>14</v>
      </c>
      <c r="D167" s="40">
        <f t="shared" si="10"/>
        <v>67</v>
      </c>
      <c r="E167" s="48">
        <f t="shared" si="10"/>
        <v>0</v>
      </c>
      <c r="F167" s="41">
        <f t="shared" si="10"/>
        <v>10</v>
      </c>
      <c r="G167" s="42">
        <f t="shared" si="10"/>
        <v>8</v>
      </c>
      <c r="H167" s="43">
        <f t="shared" si="10"/>
        <v>23</v>
      </c>
      <c r="I167" s="13">
        <f t="shared" si="10"/>
        <v>5</v>
      </c>
      <c r="J167" s="44">
        <f t="shared" si="10"/>
        <v>13</v>
      </c>
      <c r="K167" s="104">
        <f t="shared" si="10"/>
        <v>0</v>
      </c>
      <c r="L167" s="45">
        <f t="shared" si="10"/>
        <v>5</v>
      </c>
      <c r="M167" s="50">
        <f t="shared" si="10"/>
        <v>0</v>
      </c>
      <c r="N167" s="37">
        <f t="shared" si="11"/>
        <v>0</v>
      </c>
      <c r="O167" s="98">
        <f t="shared" si="11"/>
        <v>0</v>
      </c>
      <c r="P167" s="46">
        <f t="shared" si="11"/>
        <v>0</v>
      </c>
      <c r="Q167" s="46">
        <f t="shared" si="11"/>
        <v>0</v>
      </c>
      <c r="R167" s="46">
        <f t="shared" si="11"/>
        <v>0</v>
      </c>
      <c r="S167" s="46">
        <f t="shared" si="11"/>
        <v>0</v>
      </c>
      <c r="T167" s="46">
        <f t="shared" si="11"/>
        <v>0</v>
      </c>
      <c r="U167" s="46">
        <f t="shared" si="11"/>
        <v>0</v>
      </c>
      <c r="V167" s="46">
        <f t="shared" si="11"/>
        <v>0</v>
      </c>
      <c r="W167" s="46">
        <f t="shared" si="11"/>
        <v>0</v>
      </c>
      <c r="X167" s="46">
        <f t="shared" si="11"/>
        <v>0</v>
      </c>
      <c r="Y167" s="46">
        <f t="shared" si="11"/>
        <v>0</v>
      </c>
      <c r="Z167" s="46">
        <f t="shared" si="11"/>
        <v>10</v>
      </c>
      <c r="AA167" s="38">
        <f t="shared" si="12"/>
        <v>141</v>
      </c>
      <c r="AB167" s="38">
        <f t="shared" si="13"/>
        <v>0</v>
      </c>
      <c r="AC167" s="39">
        <f t="shared" si="14"/>
        <v>101.935</v>
      </c>
    </row>
    <row r="168" spans="1:30" ht="14.4" customHeight="1" x14ac:dyDescent="0.3">
      <c r="A168" s="36">
        <v>7</v>
      </c>
      <c r="B168" s="148"/>
      <c r="C168" s="83" t="s">
        <v>29</v>
      </c>
      <c r="D168" s="40">
        <f t="shared" si="10"/>
        <v>52</v>
      </c>
      <c r="E168" s="48">
        <f t="shared" si="10"/>
        <v>0</v>
      </c>
      <c r="F168" s="41">
        <f t="shared" si="10"/>
        <v>0</v>
      </c>
      <c r="G168" s="42">
        <f t="shared" si="10"/>
        <v>0</v>
      </c>
      <c r="H168" s="43">
        <f t="shared" si="10"/>
        <v>150</v>
      </c>
      <c r="I168" s="13">
        <f t="shared" si="10"/>
        <v>40</v>
      </c>
      <c r="J168" s="44">
        <f t="shared" si="10"/>
        <v>200</v>
      </c>
      <c r="K168" s="104">
        <f t="shared" si="10"/>
        <v>0</v>
      </c>
      <c r="L168" s="45">
        <f t="shared" si="10"/>
        <v>57</v>
      </c>
      <c r="M168" s="50">
        <f t="shared" si="10"/>
        <v>0</v>
      </c>
      <c r="N168" s="37">
        <f t="shared" si="11"/>
        <v>0</v>
      </c>
      <c r="O168" s="98">
        <f t="shared" si="11"/>
        <v>0</v>
      </c>
      <c r="P168" s="46">
        <f t="shared" si="11"/>
        <v>0</v>
      </c>
      <c r="Q168" s="46">
        <f t="shared" si="11"/>
        <v>0</v>
      </c>
      <c r="R168" s="46">
        <f t="shared" si="11"/>
        <v>0</v>
      </c>
      <c r="S168" s="46">
        <f t="shared" si="11"/>
        <v>0</v>
      </c>
      <c r="T168" s="46">
        <f t="shared" si="11"/>
        <v>0</v>
      </c>
      <c r="U168" s="46">
        <f t="shared" si="11"/>
        <v>0</v>
      </c>
      <c r="V168" s="46">
        <f t="shared" si="11"/>
        <v>0</v>
      </c>
      <c r="W168" s="46">
        <f t="shared" si="11"/>
        <v>0</v>
      </c>
      <c r="X168" s="46">
        <f t="shared" si="11"/>
        <v>0</v>
      </c>
      <c r="Y168" s="46">
        <f t="shared" si="11"/>
        <v>18</v>
      </c>
      <c r="Z168" s="46">
        <f t="shared" si="11"/>
        <v>13</v>
      </c>
      <c r="AA168" s="38">
        <f t="shared" si="12"/>
        <v>530</v>
      </c>
      <c r="AB168" s="38">
        <f t="shared" si="13"/>
        <v>0</v>
      </c>
      <c r="AC168" s="39">
        <f t="shared" si="14"/>
        <v>383.81549999999999</v>
      </c>
    </row>
    <row r="169" spans="1:30" ht="15" customHeight="1" x14ac:dyDescent="0.3">
      <c r="A169" s="36">
        <v>8</v>
      </c>
      <c r="B169" s="148"/>
      <c r="C169" s="83" t="s">
        <v>31</v>
      </c>
      <c r="D169" s="40">
        <f t="shared" si="10"/>
        <v>79</v>
      </c>
      <c r="E169" s="48">
        <f t="shared" si="10"/>
        <v>0</v>
      </c>
      <c r="F169" s="41">
        <f t="shared" si="10"/>
        <v>37</v>
      </c>
      <c r="G169" s="42">
        <f t="shared" si="10"/>
        <v>25</v>
      </c>
      <c r="H169" s="43">
        <f t="shared" si="10"/>
        <v>20</v>
      </c>
      <c r="I169" s="13">
        <f t="shared" si="10"/>
        <v>13</v>
      </c>
      <c r="J169" s="44">
        <f t="shared" si="10"/>
        <v>20</v>
      </c>
      <c r="K169" s="104">
        <f t="shared" si="10"/>
        <v>0</v>
      </c>
      <c r="L169" s="45">
        <f t="shared" si="10"/>
        <v>43</v>
      </c>
      <c r="M169" s="50">
        <f t="shared" si="10"/>
        <v>0</v>
      </c>
      <c r="N169" s="37">
        <f t="shared" si="11"/>
        <v>0</v>
      </c>
      <c r="O169" s="98">
        <f t="shared" si="11"/>
        <v>0</v>
      </c>
      <c r="P169" s="46">
        <f t="shared" si="11"/>
        <v>0</v>
      </c>
      <c r="Q169" s="46">
        <f t="shared" si="11"/>
        <v>0</v>
      </c>
      <c r="R169" s="46">
        <f t="shared" si="11"/>
        <v>0</v>
      </c>
      <c r="S169" s="46">
        <f t="shared" si="11"/>
        <v>0</v>
      </c>
      <c r="T169" s="46">
        <f t="shared" si="11"/>
        <v>0</v>
      </c>
      <c r="U169" s="46">
        <f t="shared" si="11"/>
        <v>0</v>
      </c>
      <c r="V169" s="46">
        <f t="shared" si="11"/>
        <v>0</v>
      </c>
      <c r="W169" s="46">
        <f t="shared" si="11"/>
        <v>0</v>
      </c>
      <c r="X169" s="46">
        <f t="shared" si="11"/>
        <v>0</v>
      </c>
      <c r="Y169" s="46">
        <f t="shared" si="11"/>
        <v>0</v>
      </c>
      <c r="Z169" s="46">
        <f t="shared" si="11"/>
        <v>0</v>
      </c>
      <c r="AA169" s="38">
        <f t="shared" si="12"/>
        <v>237</v>
      </c>
      <c r="AB169" s="38">
        <f t="shared" si="13"/>
        <v>0</v>
      </c>
      <c r="AC169" s="39">
        <f t="shared" si="14"/>
        <v>173.01</v>
      </c>
    </row>
    <row r="170" spans="1:30" ht="15.6" customHeight="1" x14ac:dyDescent="0.3">
      <c r="A170" s="36">
        <v>9</v>
      </c>
      <c r="B170" s="148"/>
      <c r="C170" s="83" t="s">
        <v>20</v>
      </c>
      <c r="D170" s="40">
        <f t="shared" si="10"/>
        <v>390</v>
      </c>
      <c r="E170" s="48">
        <f t="shared" si="10"/>
        <v>0</v>
      </c>
      <c r="F170" s="41">
        <f t="shared" si="10"/>
        <v>23</v>
      </c>
      <c r="G170" s="42">
        <f t="shared" si="10"/>
        <v>37</v>
      </c>
      <c r="H170" s="43">
        <f t="shared" si="10"/>
        <v>150</v>
      </c>
      <c r="I170" s="13">
        <f t="shared" si="10"/>
        <v>0</v>
      </c>
      <c r="J170" s="44">
        <f t="shared" si="10"/>
        <v>105</v>
      </c>
      <c r="K170" s="104">
        <f t="shared" si="10"/>
        <v>0</v>
      </c>
      <c r="L170" s="45">
        <f t="shared" si="10"/>
        <v>105</v>
      </c>
      <c r="M170" s="50">
        <f t="shared" si="10"/>
        <v>0</v>
      </c>
      <c r="N170" s="37">
        <f t="shared" si="11"/>
        <v>0</v>
      </c>
      <c r="O170" s="98">
        <f t="shared" si="11"/>
        <v>10</v>
      </c>
      <c r="P170" s="46">
        <f t="shared" si="11"/>
        <v>24</v>
      </c>
      <c r="Q170" s="46">
        <f t="shared" si="11"/>
        <v>0</v>
      </c>
      <c r="R170" s="46">
        <f t="shared" si="11"/>
        <v>0</v>
      </c>
      <c r="S170" s="46">
        <f t="shared" si="11"/>
        <v>0</v>
      </c>
      <c r="T170" s="46">
        <f t="shared" si="11"/>
        <v>0</v>
      </c>
      <c r="U170" s="46">
        <f t="shared" si="11"/>
        <v>5</v>
      </c>
      <c r="V170" s="46">
        <f t="shared" si="11"/>
        <v>0</v>
      </c>
      <c r="W170" s="46">
        <f t="shared" si="11"/>
        <v>0</v>
      </c>
      <c r="X170" s="46">
        <f t="shared" si="11"/>
        <v>0</v>
      </c>
      <c r="Y170" s="46">
        <f t="shared" si="11"/>
        <v>23</v>
      </c>
      <c r="Z170" s="46">
        <f t="shared" si="11"/>
        <v>27</v>
      </c>
      <c r="AA170" s="38">
        <f t="shared" si="12"/>
        <v>860</v>
      </c>
      <c r="AB170" s="38">
        <f t="shared" si="13"/>
        <v>39</v>
      </c>
      <c r="AC170" s="39">
        <f t="shared" si="14"/>
        <v>666.82499999999993</v>
      </c>
    </row>
    <row r="171" spans="1:30" ht="14.4" customHeight="1" x14ac:dyDescent="0.3">
      <c r="A171" s="36">
        <v>10</v>
      </c>
      <c r="B171" s="148"/>
      <c r="C171" s="83" t="s">
        <v>15</v>
      </c>
      <c r="D171" s="40">
        <f t="shared" si="10"/>
        <v>99</v>
      </c>
      <c r="E171" s="48">
        <f t="shared" si="10"/>
        <v>0</v>
      </c>
      <c r="F171" s="41">
        <f t="shared" si="10"/>
        <v>10</v>
      </c>
      <c r="G171" s="42">
        <f t="shared" si="10"/>
        <v>29</v>
      </c>
      <c r="H171" s="43">
        <f t="shared" si="10"/>
        <v>60</v>
      </c>
      <c r="I171" s="13">
        <f t="shared" si="10"/>
        <v>11</v>
      </c>
      <c r="J171" s="44">
        <f t="shared" si="10"/>
        <v>22</v>
      </c>
      <c r="K171" s="104">
        <f t="shared" si="10"/>
        <v>0</v>
      </c>
      <c r="L171" s="45">
        <f t="shared" si="10"/>
        <v>15</v>
      </c>
      <c r="M171" s="50">
        <f t="shared" si="10"/>
        <v>0</v>
      </c>
      <c r="N171" s="37">
        <f t="shared" si="11"/>
        <v>0</v>
      </c>
      <c r="O171" s="98">
        <f t="shared" si="11"/>
        <v>0</v>
      </c>
      <c r="P171" s="46">
        <f t="shared" si="11"/>
        <v>0</v>
      </c>
      <c r="Q171" s="46">
        <f t="shared" si="11"/>
        <v>0</v>
      </c>
      <c r="R171" s="46">
        <f t="shared" si="11"/>
        <v>0</v>
      </c>
      <c r="S171" s="46">
        <f t="shared" si="11"/>
        <v>0</v>
      </c>
      <c r="T171" s="46">
        <f t="shared" si="11"/>
        <v>0</v>
      </c>
      <c r="U171" s="46">
        <f t="shared" si="11"/>
        <v>0</v>
      </c>
      <c r="V171" s="46">
        <f t="shared" si="11"/>
        <v>0</v>
      </c>
      <c r="W171" s="46">
        <f t="shared" si="11"/>
        <v>0</v>
      </c>
      <c r="X171" s="46">
        <f t="shared" si="11"/>
        <v>0</v>
      </c>
      <c r="Y171" s="46">
        <f t="shared" si="11"/>
        <v>19</v>
      </c>
      <c r="Z171" s="46">
        <f t="shared" si="11"/>
        <v>10</v>
      </c>
      <c r="AA171" s="38">
        <f t="shared" si="12"/>
        <v>275</v>
      </c>
      <c r="AB171" s="38">
        <f t="shared" si="13"/>
        <v>0</v>
      </c>
      <c r="AC171" s="39">
        <f t="shared" si="14"/>
        <v>197.86449999999999</v>
      </c>
    </row>
    <row r="172" spans="1:30" ht="14.4" customHeight="1" x14ac:dyDescent="0.3">
      <c r="A172" s="36">
        <v>11</v>
      </c>
      <c r="B172" s="148"/>
      <c r="C172" s="83" t="s">
        <v>18</v>
      </c>
      <c r="D172" s="40">
        <f t="shared" ref="D172:M182" si="15">SUMIF($C$2:$C$158,$C172,D$2:D$158)</f>
        <v>77</v>
      </c>
      <c r="E172" s="48">
        <f t="shared" si="15"/>
        <v>0</v>
      </c>
      <c r="F172" s="41">
        <f t="shared" si="15"/>
        <v>65</v>
      </c>
      <c r="G172" s="42">
        <f t="shared" si="15"/>
        <v>55</v>
      </c>
      <c r="H172" s="43">
        <f t="shared" si="15"/>
        <v>195</v>
      </c>
      <c r="I172" s="13">
        <f t="shared" si="15"/>
        <v>108</v>
      </c>
      <c r="J172" s="44">
        <f t="shared" si="15"/>
        <v>500</v>
      </c>
      <c r="K172" s="104">
        <f t="shared" si="15"/>
        <v>0</v>
      </c>
      <c r="L172" s="45">
        <f t="shared" si="15"/>
        <v>100</v>
      </c>
      <c r="M172" s="50">
        <f t="shared" si="15"/>
        <v>0</v>
      </c>
      <c r="N172" s="37">
        <f t="shared" ref="N172:Z182" si="16">SUMIF($C$2:$C$158,$C172,N$2:N$158)</f>
        <v>0</v>
      </c>
      <c r="O172" s="98">
        <f t="shared" si="16"/>
        <v>12</v>
      </c>
      <c r="P172" s="46">
        <f t="shared" si="16"/>
        <v>20</v>
      </c>
      <c r="Q172" s="46">
        <f t="shared" si="16"/>
        <v>5</v>
      </c>
      <c r="R172" s="46">
        <f t="shared" si="16"/>
        <v>0</v>
      </c>
      <c r="S172" s="46">
        <f t="shared" si="16"/>
        <v>0</v>
      </c>
      <c r="T172" s="46">
        <f t="shared" si="16"/>
        <v>0</v>
      </c>
      <c r="U172" s="46">
        <f t="shared" si="16"/>
        <v>20</v>
      </c>
      <c r="V172" s="46">
        <f t="shared" si="16"/>
        <v>0</v>
      </c>
      <c r="W172" s="46">
        <f t="shared" si="16"/>
        <v>0</v>
      </c>
      <c r="X172" s="46">
        <f t="shared" si="16"/>
        <v>0</v>
      </c>
      <c r="Y172" s="46">
        <f t="shared" si="16"/>
        <v>0</v>
      </c>
      <c r="Z172" s="46">
        <f t="shared" si="16"/>
        <v>18</v>
      </c>
      <c r="AA172" s="38">
        <f t="shared" si="12"/>
        <v>1118</v>
      </c>
      <c r="AB172" s="38">
        <f t="shared" si="13"/>
        <v>57</v>
      </c>
      <c r="AC172" s="39">
        <f t="shared" si="14"/>
        <v>877.34900000000005</v>
      </c>
    </row>
    <row r="173" spans="1:30" ht="15.6" customHeight="1" x14ac:dyDescent="0.3">
      <c r="A173" s="36">
        <v>12</v>
      </c>
      <c r="B173" s="148"/>
      <c r="C173" s="83" t="s">
        <v>13</v>
      </c>
      <c r="D173" s="9">
        <f t="shared" si="15"/>
        <v>95</v>
      </c>
      <c r="E173" s="48">
        <f t="shared" si="15"/>
        <v>0</v>
      </c>
      <c r="F173" s="10">
        <f t="shared" si="15"/>
        <v>22</v>
      </c>
      <c r="G173" s="18">
        <f t="shared" si="15"/>
        <v>30</v>
      </c>
      <c r="H173" s="12">
        <f t="shared" si="15"/>
        <v>13</v>
      </c>
      <c r="I173" s="13">
        <f t="shared" si="15"/>
        <v>0</v>
      </c>
      <c r="J173" s="14">
        <f t="shared" si="15"/>
        <v>13</v>
      </c>
      <c r="K173" s="104">
        <f t="shared" si="15"/>
        <v>0</v>
      </c>
      <c r="L173" s="15">
        <f t="shared" si="15"/>
        <v>10</v>
      </c>
      <c r="M173" s="50">
        <f t="shared" si="15"/>
        <v>0</v>
      </c>
      <c r="N173" s="37">
        <f t="shared" si="16"/>
        <v>0</v>
      </c>
      <c r="O173" s="98">
        <f t="shared" si="16"/>
        <v>0</v>
      </c>
      <c r="P173" s="46">
        <f t="shared" si="16"/>
        <v>0</v>
      </c>
      <c r="Q173" s="46">
        <f t="shared" si="16"/>
        <v>0</v>
      </c>
      <c r="R173" s="46">
        <f t="shared" si="16"/>
        <v>0</v>
      </c>
      <c r="S173" s="46">
        <f t="shared" si="16"/>
        <v>0</v>
      </c>
      <c r="T173" s="46">
        <f t="shared" si="16"/>
        <v>0</v>
      </c>
      <c r="U173" s="46">
        <f t="shared" si="16"/>
        <v>0</v>
      </c>
      <c r="V173" s="46">
        <f t="shared" si="16"/>
        <v>0</v>
      </c>
      <c r="W173" s="46">
        <f t="shared" si="16"/>
        <v>0</v>
      </c>
      <c r="X173" s="46">
        <f t="shared" si="16"/>
        <v>0</v>
      </c>
      <c r="Y173" s="46">
        <f t="shared" si="16"/>
        <v>5</v>
      </c>
      <c r="Z173" s="46">
        <f t="shared" si="16"/>
        <v>8</v>
      </c>
      <c r="AA173" s="38">
        <f t="shared" si="12"/>
        <v>196</v>
      </c>
      <c r="AB173" s="38">
        <f t="shared" si="13"/>
        <v>0</v>
      </c>
      <c r="AC173" s="39">
        <f t="shared" si="14"/>
        <v>141.78649999999999</v>
      </c>
    </row>
    <row r="174" spans="1:30" ht="14.4" customHeight="1" x14ac:dyDescent="0.3">
      <c r="A174" s="36">
        <v>13</v>
      </c>
      <c r="B174" s="148"/>
      <c r="C174" s="84" t="s">
        <v>23</v>
      </c>
      <c r="D174" s="40">
        <f t="shared" si="15"/>
        <v>121</v>
      </c>
      <c r="E174" s="48">
        <f t="shared" si="15"/>
        <v>0</v>
      </c>
      <c r="F174" s="41">
        <f t="shared" si="15"/>
        <v>8</v>
      </c>
      <c r="G174" s="42">
        <f t="shared" si="15"/>
        <v>24</v>
      </c>
      <c r="H174" s="43">
        <f t="shared" si="15"/>
        <v>66</v>
      </c>
      <c r="I174" s="13">
        <f t="shared" si="15"/>
        <v>8</v>
      </c>
      <c r="J174" s="44">
        <f t="shared" si="15"/>
        <v>20</v>
      </c>
      <c r="K174" s="104">
        <f t="shared" si="15"/>
        <v>0</v>
      </c>
      <c r="L174" s="45">
        <f t="shared" si="15"/>
        <v>15</v>
      </c>
      <c r="M174" s="50">
        <f t="shared" si="15"/>
        <v>0</v>
      </c>
      <c r="N174" s="37">
        <f t="shared" si="16"/>
        <v>0</v>
      </c>
      <c r="O174" s="98">
        <f t="shared" si="16"/>
        <v>0</v>
      </c>
      <c r="P174" s="46">
        <f t="shared" si="16"/>
        <v>0</v>
      </c>
      <c r="Q174" s="46">
        <f t="shared" si="16"/>
        <v>0</v>
      </c>
      <c r="R174" s="46">
        <f t="shared" si="16"/>
        <v>0</v>
      </c>
      <c r="S174" s="46">
        <f t="shared" si="16"/>
        <v>0</v>
      </c>
      <c r="T174" s="46">
        <f t="shared" si="16"/>
        <v>0</v>
      </c>
      <c r="U174" s="46">
        <f t="shared" si="16"/>
        <v>0</v>
      </c>
      <c r="V174" s="46">
        <f t="shared" si="16"/>
        <v>0</v>
      </c>
      <c r="W174" s="46">
        <f t="shared" si="16"/>
        <v>0</v>
      </c>
      <c r="X174" s="46">
        <f t="shared" si="16"/>
        <v>0</v>
      </c>
      <c r="Y174" s="46">
        <f t="shared" si="16"/>
        <v>13</v>
      </c>
      <c r="Z174" s="46">
        <f t="shared" si="16"/>
        <v>13</v>
      </c>
      <c r="AA174" s="38">
        <f t="shared" si="12"/>
        <v>288</v>
      </c>
      <c r="AB174" s="38">
        <f t="shared" si="13"/>
        <v>0</v>
      </c>
      <c r="AC174" s="39">
        <f t="shared" si="14"/>
        <v>207.65299999999999</v>
      </c>
    </row>
    <row r="175" spans="1:30" ht="14.4" customHeight="1" x14ac:dyDescent="0.3">
      <c r="A175" s="36">
        <v>14</v>
      </c>
      <c r="B175" s="148"/>
      <c r="C175" s="85" t="s">
        <v>28</v>
      </c>
      <c r="D175" s="40">
        <f t="shared" si="15"/>
        <v>25</v>
      </c>
      <c r="E175" s="48">
        <f t="shared" si="15"/>
        <v>0</v>
      </c>
      <c r="F175" s="41">
        <f t="shared" si="15"/>
        <v>12</v>
      </c>
      <c r="G175" s="42">
        <f t="shared" si="15"/>
        <v>18</v>
      </c>
      <c r="H175" s="43">
        <f t="shared" si="15"/>
        <v>25</v>
      </c>
      <c r="I175" s="13">
        <f t="shared" si="15"/>
        <v>5</v>
      </c>
      <c r="J175" s="44">
        <f t="shared" si="15"/>
        <v>30</v>
      </c>
      <c r="K175" s="104">
        <f t="shared" si="15"/>
        <v>0</v>
      </c>
      <c r="L175" s="45">
        <f t="shared" si="15"/>
        <v>20</v>
      </c>
      <c r="M175" s="50">
        <f t="shared" si="15"/>
        <v>0</v>
      </c>
      <c r="N175" s="37">
        <f t="shared" si="16"/>
        <v>0</v>
      </c>
      <c r="O175" s="98">
        <f t="shared" si="16"/>
        <v>0</v>
      </c>
      <c r="P175" s="46">
        <f t="shared" si="16"/>
        <v>0</v>
      </c>
      <c r="Q175" s="46">
        <f t="shared" si="16"/>
        <v>0</v>
      </c>
      <c r="R175" s="46">
        <f t="shared" si="16"/>
        <v>0</v>
      </c>
      <c r="S175" s="46">
        <f t="shared" si="16"/>
        <v>0</v>
      </c>
      <c r="T175" s="46">
        <f t="shared" si="16"/>
        <v>0</v>
      </c>
      <c r="U175" s="46">
        <f t="shared" si="16"/>
        <v>0</v>
      </c>
      <c r="V175" s="46">
        <f t="shared" si="16"/>
        <v>0</v>
      </c>
      <c r="W175" s="46">
        <f t="shared" si="16"/>
        <v>0</v>
      </c>
      <c r="X175" s="46">
        <f t="shared" si="16"/>
        <v>0</v>
      </c>
      <c r="Y175" s="46">
        <f t="shared" si="16"/>
        <v>15</v>
      </c>
      <c r="Z175" s="46">
        <f t="shared" si="16"/>
        <v>15</v>
      </c>
      <c r="AA175" s="38">
        <f t="shared" si="12"/>
        <v>165</v>
      </c>
      <c r="AB175" s="38">
        <f t="shared" si="13"/>
        <v>0</v>
      </c>
      <c r="AC175" s="39">
        <f t="shared" si="14"/>
        <v>117.465</v>
      </c>
    </row>
    <row r="176" spans="1:30" ht="14.4" customHeight="1" x14ac:dyDescent="0.3">
      <c r="A176" s="36">
        <v>15</v>
      </c>
      <c r="B176" s="148"/>
      <c r="C176" s="84" t="s">
        <v>26</v>
      </c>
      <c r="D176" s="40">
        <f t="shared" si="15"/>
        <v>85</v>
      </c>
      <c r="E176" s="48">
        <f t="shared" si="15"/>
        <v>0</v>
      </c>
      <c r="F176" s="41">
        <f t="shared" si="15"/>
        <v>14</v>
      </c>
      <c r="G176" s="42">
        <f t="shared" si="15"/>
        <v>17</v>
      </c>
      <c r="H176" s="43">
        <f t="shared" si="15"/>
        <v>64</v>
      </c>
      <c r="I176" s="13">
        <f t="shared" si="15"/>
        <v>0</v>
      </c>
      <c r="J176" s="44">
        <f t="shared" si="15"/>
        <v>14</v>
      </c>
      <c r="K176" s="104">
        <f t="shared" si="15"/>
        <v>0</v>
      </c>
      <c r="L176" s="45">
        <f t="shared" si="15"/>
        <v>14</v>
      </c>
      <c r="M176" s="50">
        <f t="shared" si="15"/>
        <v>0</v>
      </c>
      <c r="N176" s="37">
        <f t="shared" si="16"/>
        <v>0</v>
      </c>
      <c r="O176" s="98">
        <f t="shared" si="16"/>
        <v>0</v>
      </c>
      <c r="P176" s="46">
        <f t="shared" si="16"/>
        <v>0</v>
      </c>
      <c r="Q176" s="46">
        <f t="shared" si="16"/>
        <v>0</v>
      </c>
      <c r="R176" s="46">
        <f t="shared" si="16"/>
        <v>0</v>
      </c>
      <c r="S176" s="46">
        <f t="shared" si="16"/>
        <v>0</v>
      </c>
      <c r="T176" s="46">
        <f t="shared" si="16"/>
        <v>0</v>
      </c>
      <c r="U176" s="46">
        <f t="shared" si="16"/>
        <v>0</v>
      </c>
      <c r="V176" s="46">
        <f t="shared" si="16"/>
        <v>0</v>
      </c>
      <c r="W176" s="46">
        <f t="shared" si="16"/>
        <v>0</v>
      </c>
      <c r="X176" s="46">
        <f t="shared" si="16"/>
        <v>0</v>
      </c>
      <c r="Y176" s="46">
        <f t="shared" si="16"/>
        <v>0</v>
      </c>
      <c r="Z176" s="46">
        <f t="shared" si="16"/>
        <v>7</v>
      </c>
      <c r="AA176" s="38">
        <f t="shared" si="12"/>
        <v>215</v>
      </c>
      <c r="AB176" s="38">
        <f t="shared" si="13"/>
        <v>0</v>
      </c>
      <c r="AC176" s="39">
        <f t="shared" si="14"/>
        <v>156.2535</v>
      </c>
    </row>
    <row r="177" spans="1:30" s="24" customFormat="1" ht="15" customHeight="1" x14ac:dyDescent="0.3">
      <c r="A177" s="36">
        <v>16</v>
      </c>
      <c r="B177" s="148"/>
      <c r="C177" s="83" t="s">
        <v>17</v>
      </c>
      <c r="D177" s="40">
        <f t="shared" si="15"/>
        <v>100</v>
      </c>
      <c r="E177" s="48">
        <f t="shared" si="15"/>
        <v>0</v>
      </c>
      <c r="F177" s="41">
        <f t="shared" si="15"/>
        <v>17</v>
      </c>
      <c r="G177" s="42">
        <f t="shared" si="15"/>
        <v>14</v>
      </c>
      <c r="H177" s="43">
        <f t="shared" si="15"/>
        <v>70</v>
      </c>
      <c r="I177" s="13">
        <f t="shared" si="15"/>
        <v>5</v>
      </c>
      <c r="J177" s="44">
        <f t="shared" si="15"/>
        <v>32</v>
      </c>
      <c r="K177" s="104">
        <f t="shared" si="15"/>
        <v>0</v>
      </c>
      <c r="L177" s="45">
        <f t="shared" si="15"/>
        <v>50</v>
      </c>
      <c r="M177" s="50">
        <f t="shared" si="15"/>
        <v>0</v>
      </c>
      <c r="N177" s="37">
        <f t="shared" si="16"/>
        <v>0</v>
      </c>
      <c r="O177" s="98">
        <f t="shared" si="16"/>
        <v>0</v>
      </c>
      <c r="P177" s="46">
        <f t="shared" si="16"/>
        <v>0</v>
      </c>
      <c r="Q177" s="46">
        <f t="shared" si="16"/>
        <v>0</v>
      </c>
      <c r="R177" s="46">
        <f t="shared" si="16"/>
        <v>0</v>
      </c>
      <c r="S177" s="46">
        <f t="shared" si="16"/>
        <v>0</v>
      </c>
      <c r="T177" s="46">
        <f t="shared" si="16"/>
        <v>0</v>
      </c>
      <c r="U177" s="46">
        <f t="shared" si="16"/>
        <v>0</v>
      </c>
      <c r="V177" s="46">
        <f t="shared" si="16"/>
        <v>0</v>
      </c>
      <c r="W177" s="46">
        <f t="shared" si="16"/>
        <v>0</v>
      </c>
      <c r="X177" s="46">
        <f t="shared" si="16"/>
        <v>0</v>
      </c>
      <c r="Y177" s="46">
        <f t="shared" si="16"/>
        <v>0</v>
      </c>
      <c r="Z177" s="46">
        <f t="shared" si="16"/>
        <v>0</v>
      </c>
      <c r="AA177" s="38">
        <f t="shared" si="12"/>
        <v>288</v>
      </c>
      <c r="AB177" s="38">
        <f t="shared" si="13"/>
        <v>0</v>
      </c>
      <c r="AC177" s="39">
        <f t="shared" si="14"/>
        <v>210.24</v>
      </c>
    </row>
    <row r="178" spans="1:30" s="24" customFormat="1" ht="14.4" customHeight="1" x14ac:dyDescent="0.3">
      <c r="A178" s="36">
        <v>17</v>
      </c>
      <c r="B178" s="148"/>
      <c r="C178" s="83" t="s">
        <v>16</v>
      </c>
      <c r="D178" s="40">
        <f t="shared" si="15"/>
        <v>50</v>
      </c>
      <c r="E178" s="48">
        <f t="shared" si="15"/>
        <v>0</v>
      </c>
      <c r="F178" s="41">
        <f t="shared" si="15"/>
        <v>7</v>
      </c>
      <c r="G178" s="42">
        <f t="shared" si="15"/>
        <v>5</v>
      </c>
      <c r="H178" s="43">
        <f t="shared" si="15"/>
        <v>36</v>
      </c>
      <c r="I178" s="13">
        <f t="shared" si="15"/>
        <v>7</v>
      </c>
      <c r="J178" s="44">
        <f t="shared" si="15"/>
        <v>7</v>
      </c>
      <c r="K178" s="104">
        <f t="shared" si="15"/>
        <v>0</v>
      </c>
      <c r="L178" s="45">
        <f t="shared" si="15"/>
        <v>7</v>
      </c>
      <c r="M178" s="50">
        <f t="shared" si="15"/>
        <v>0</v>
      </c>
      <c r="N178" s="37">
        <f t="shared" si="16"/>
        <v>0</v>
      </c>
      <c r="O178" s="98">
        <f t="shared" si="16"/>
        <v>0</v>
      </c>
      <c r="P178" s="46">
        <f t="shared" si="16"/>
        <v>0</v>
      </c>
      <c r="Q178" s="46">
        <f t="shared" si="16"/>
        <v>0</v>
      </c>
      <c r="R178" s="46">
        <f t="shared" si="16"/>
        <v>0</v>
      </c>
      <c r="S178" s="46">
        <f t="shared" si="16"/>
        <v>0</v>
      </c>
      <c r="T178" s="46">
        <f t="shared" si="16"/>
        <v>0</v>
      </c>
      <c r="U178" s="46">
        <f t="shared" si="16"/>
        <v>0</v>
      </c>
      <c r="V178" s="46">
        <f t="shared" si="16"/>
        <v>0</v>
      </c>
      <c r="W178" s="46">
        <f t="shared" si="16"/>
        <v>0</v>
      </c>
      <c r="X178" s="46">
        <f t="shared" si="16"/>
        <v>0</v>
      </c>
      <c r="Y178" s="46">
        <f t="shared" si="16"/>
        <v>0</v>
      </c>
      <c r="Z178" s="46">
        <f t="shared" si="16"/>
        <v>0</v>
      </c>
      <c r="AA178" s="38">
        <f t="shared" si="12"/>
        <v>119</v>
      </c>
      <c r="AB178" s="38">
        <f t="shared" si="13"/>
        <v>0</v>
      </c>
      <c r="AC178" s="39">
        <f t="shared" si="14"/>
        <v>86.87</v>
      </c>
    </row>
    <row r="179" spans="1:30" s="24" customFormat="1" ht="14.4" customHeight="1" x14ac:dyDescent="0.3">
      <c r="A179" s="36">
        <v>18</v>
      </c>
      <c r="B179" s="148"/>
      <c r="C179" s="84" t="s">
        <v>63</v>
      </c>
      <c r="D179" s="40">
        <f t="shared" si="15"/>
        <v>168</v>
      </c>
      <c r="E179" s="48">
        <f t="shared" si="15"/>
        <v>0</v>
      </c>
      <c r="F179" s="41">
        <f t="shared" si="15"/>
        <v>23</v>
      </c>
      <c r="G179" s="42">
        <f t="shared" si="15"/>
        <v>30</v>
      </c>
      <c r="H179" s="43">
        <f t="shared" si="15"/>
        <v>104</v>
      </c>
      <c r="I179" s="13">
        <f t="shared" si="15"/>
        <v>19</v>
      </c>
      <c r="J179" s="44">
        <f t="shared" si="15"/>
        <v>47</v>
      </c>
      <c r="K179" s="104">
        <f t="shared" si="15"/>
        <v>0</v>
      </c>
      <c r="L179" s="45">
        <f t="shared" si="15"/>
        <v>40</v>
      </c>
      <c r="M179" s="50">
        <f t="shared" si="15"/>
        <v>0</v>
      </c>
      <c r="N179" s="37">
        <f t="shared" si="16"/>
        <v>0</v>
      </c>
      <c r="O179" s="98">
        <f t="shared" si="16"/>
        <v>0</v>
      </c>
      <c r="P179" s="46">
        <f t="shared" si="16"/>
        <v>0</v>
      </c>
      <c r="Q179" s="46">
        <f t="shared" si="16"/>
        <v>0</v>
      </c>
      <c r="R179" s="46">
        <f t="shared" si="16"/>
        <v>0</v>
      </c>
      <c r="S179" s="46">
        <f t="shared" si="16"/>
        <v>0</v>
      </c>
      <c r="T179" s="46">
        <f t="shared" si="16"/>
        <v>0</v>
      </c>
      <c r="U179" s="46">
        <f t="shared" si="16"/>
        <v>0</v>
      </c>
      <c r="V179" s="46">
        <f t="shared" si="16"/>
        <v>0</v>
      </c>
      <c r="W179" s="46">
        <f t="shared" si="16"/>
        <v>0</v>
      </c>
      <c r="X179" s="46">
        <f t="shared" si="16"/>
        <v>0</v>
      </c>
      <c r="Y179" s="46">
        <f t="shared" si="16"/>
        <v>15</v>
      </c>
      <c r="Z179" s="46">
        <f t="shared" si="16"/>
        <v>12</v>
      </c>
      <c r="AA179" s="38">
        <f t="shared" si="12"/>
        <v>458</v>
      </c>
      <c r="AB179" s="38">
        <f t="shared" si="13"/>
        <v>0</v>
      </c>
      <c r="AC179" s="39">
        <f t="shared" si="14"/>
        <v>331.65350000000001</v>
      </c>
    </row>
    <row r="180" spans="1:30" s="24" customFormat="1" ht="14.4" customHeight="1" x14ac:dyDescent="0.3">
      <c r="A180" s="36">
        <v>19</v>
      </c>
      <c r="B180" s="148"/>
      <c r="C180" s="84" t="s">
        <v>62</v>
      </c>
      <c r="D180" s="40">
        <f t="shared" si="15"/>
        <v>100</v>
      </c>
      <c r="E180" s="48">
        <f t="shared" si="15"/>
        <v>0</v>
      </c>
      <c r="F180" s="41">
        <f t="shared" si="15"/>
        <v>16</v>
      </c>
      <c r="G180" s="42">
        <f t="shared" si="15"/>
        <v>19</v>
      </c>
      <c r="H180" s="43">
        <f t="shared" si="15"/>
        <v>65</v>
      </c>
      <c r="I180" s="13">
        <f t="shared" si="15"/>
        <v>11</v>
      </c>
      <c r="J180" s="44">
        <f t="shared" si="15"/>
        <v>26</v>
      </c>
      <c r="K180" s="104">
        <f t="shared" si="15"/>
        <v>0</v>
      </c>
      <c r="L180" s="45">
        <f t="shared" si="15"/>
        <v>17</v>
      </c>
      <c r="M180" s="50">
        <f t="shared" si="15"/>
        <v>0</v>
      </c>
      <c r="N180" s="37">
        <f t="shared" si="16"/>
        <v>0</v>
      </c>
      <c r="O180" s="98">
        <f t="shared" si="16"/>
        <v>0</v>
      </c>
      <c r="P180" s="46">
        <f t="shared" si="16"/>
        <v>0</v>
      </c>
      <c r="Q180" s="80">
        <f t="shared" si="16"/>
        <v>0</v>
      </c>
      <c r="R180" s="80">
        <f t="shared" si="16"/>
        <v>0</v>
      </c>
      <c r="S180" s="80">
        <f t="shared" si="16"/>
        <v>0</v>
      </c>
      <c r="T180" s="80">
        <f t="shared" si="16"/>
        <v>0</v>
      </c>
      <c r="U180" s="80">
        <f t="shared" si="16"/>
        <v>0</v>
      </c>
      <c r="V180" s="46">
        <f t="shared" si="16"/>
        <v>0</v>
      </c>
      <c r="W180" s="46">
        <f t="shared" si="16"/>
        <v>0</v>
      </c>
      <c r="X180" s="46">
        <f t="shared" si="16"/>
        <v>0</v>
      </c>
      <c r="Y180" s="46">
        <f t="shared" si="16"/>
        <v>11</v>
      </c>
      <c r="Z180" s="46">
        <f t="shared" si="16"/>
        <v>8</v>
      </c>
      <c r="AA180" s="38">
        <f t="shared" si="12"/>
        <v>273</v>
      </c>
      <c r="AB180" s="38">
        <f t="shared" si="13"/>
        <v>0</v>
      </c>
      <c r="AC180" s="39">
        <f t="shared" si="14"/>
        <v>197.39949999999999</v>
      </c>
    </row>
    <row r="181" spans="1:30" s="24" customFormat="1" ht="14.4" customHeight="1" x14ac:dyDescent="0.3">
      <c r="A181" s="36">
        <v>20</v>
      </c>
      <c r="B181" s="148"/>
      <c r="C181" s="83" t="s">
        <v>48</v>
      </c>
      <c r="D181" s="40">
        <f t="shared" si="15"/>
        <v>65</v>
      </c>
      <c r="E181" s="48">
        <f t="shared" si="15"/>
        <v>0</v>
      </c>
      <c r="F181" s="41">
        <f t="shared" si="15"/>
        <v>0</v>
      </c>
      <c r="G181" s="42">
        <f t="shared" si="15"/>
        <v>0</v>
      </c>
      <c r="H181" s="43">
        <f t="shared" si="15"/>
        <v>60</v>
      </c>
      <c r="I181" s="13">
        <f t="shared" si="15"/>
        <v>0</v>
      </c>
      <c r="J181" s="44">
        <f t="shared" si="15"/>
        <v>35</v>
      </c>
      <c r="K181" s="104">
        <f t="shared" si="15"/>
        <v>0</v>
      </c>
      <c r="L181" s="45">
        <f t="shared" si="15"/>
        <v>40</v>
      </c>
      <c r="M181" s="50">
        <f t="shared" si="15"/>
        <v>0</v>
      </c>
      <c r="N181" s="37">
        <f t="shared" si="16"/>
        <v>0</v>
      </c>
      <c r="O181" s="98">
        <f t="shared" si="16"/>
        <v>0</v>
      </c>
      <c r="P181" s="46">
        <f t="shared" si="16"/>
        <v>0</v>
      </c>
      <c r="Q181" s="80">
        <f t="shared" si="16"/>
        <v>0</v>
      </c>
      <c r="R181" s="80">
        <f t="shared" si="16"/>
        <v>0</v>
      </c>
      <c r="S181" s="80">
        <f t="shared" si="16"/>
        <v>0</v>
      </c>
      <c r="T181" s="80">
        <f t="shared" si="16"/>
        <v>0</v>
      </c>
      <c r="U181" s="80">
        <f t="shared" si="16"/>
        <v>0</v>
      </c>
      <c r="V181" s="46">
        <f t="shared" si="16"/>
        <v>0</v>
      </c>
      <c r="W181" s="46">
        <f t="shared" si="16"/>
        <v>0</v>
      </c>
      <c r="X181" s="46">
        <f t="shared" si="16"/>
        <v>0</v>
      </c>
      <c r="Y181" s="46">
        <f t="shared" si="16"/>
        <v>0</v>
      </c>
      <c r="Z181" s="46">
        <f t="shared" si="16"/>
        <v>0</v>
      </c>
      <c r="AA181" s="38">
        <f t="shared" si="12"/>
        <v>200</v>
      </c>
      <c r="AB181" s="38">
        <f t="shared" si="13"/>
        <v>0</v>
      </c>
      <c r="AC181" s="39">
        <f t="shared" si="14"/>
        <v>146</v>
      </c>
    </row>
    <row r="182" spans="1:30" ht="15" thickBot="1" x14ac:dyDescent="0.35">
      <c r="A182" s="130">
        <v>21</v>
      </c>
      <c r="B182" s="149"/>
      <c r="C182" s="131" t="s">
        <v>58</v>
      </c>
      <c r="D182" s="132">
        <f t="shared" si="15"/>
        <v>100</v>
      </c>
      <c r="E182" s="133">
        <f t="shared" si="15"/>
        <v>0</v>
      </c>
      <c r="F182" s="134">
        <f t="shared" si="15"/>
        <v>30</v>
      </c>
      <c r="G182" s="135">
        <f t="shared" si="15"/>
        <v>40</v>
      </c>
      <c r="H182" s="136">
        <f t="shared" si="15"/>
        <v>20</v>
      </c>
      <c r="I182" s="137">
        <f t="shared" si="15"/>
        <v>0</v>
      </c>
      <c r="J182" s="138">
        <f t="shared" si="15"/>
        <v>20</v>
      </c>
      <c r="K182" s="139">
        <f t="shared" si="15"/>
        <v>0</v>
      </c>
      <c r="L182" s="140">
        <f t="shared" si="15"/>
        <v>30</v>
      </c>
      <c r="M182" s="141">
        <f t="shared" si="15"/>
        <v>0</v>
      </c>
      <c r="N182" s="142">
        <f t="shared" si="16"/>
        <v>0</v>
      </c>
      <c r="O182" s="143">
        <f t="shared" si="16"/>
        <v>0</v>
      </c>
      <c r="P182" s="144">
        <f t="shared" si="16"/>
        <v>0</v>
      </c>
      <c r="Q182" s="145">
        <f t="shared" si="16"/>
        <v>0</v>
      </c>
      <c r="R182" s="145">
        <f t="shared" si="16"/>
        <v>0</v>
      </c>
      <c r="S182" s="145">
        <f t="shared" si="16"/>
        <v>0</v>
      </c>
      <c r="T182" s="145">
        <f t="shared" si="16"/>
        <v>0</v>
      </c>
      <c r="U182" s="145">
        <f t="shared" si="16"/>
        <v>0</v>
      </c>
      <c r="V182" s="145">
        <f t="shared" si="16"/>
        <v>0</v>
      </c>
      <c r="W182" s="145">
        <f t="shared" si="16"/>
        <v>0</v>
      </c>
      <c r="X182" s="145">
        <f t="shared" si="16"/>
        <v>0</v>
      </c>
      <c r="Y182" s="145">
        <f t="shared" si="16"/>
        <v>15</v>
      </c>
      <c r="Z182" s="145">
        <f t="shared" si="16"/>
        <v>5</v>
      </c>
      <c r="AA182" s="146">
        <f t="shared" si="12"/>
        <v>260</v>
      </c>
      <c r="AB182" s="146">
        <f t="shared" si="13"/>
        <v>0</v>
      </c>
      <c r="AC182" s="147">
        <f t="shared" si="14"/>
        <v>187.81</v>
      </c>
      <c r="AD182">
        <f>SUBTOTAL(9,AC162:AC182)</f>
        <v>5422.8769999999995</v>
      </c>
    </row>
    <row r="183" spans="1:30" ht="15" thickTop="1" x14ac:dyDescent="0.3">
      <c r="A183" s="111">
        <v>22</v>
      </c>
      <c r="B183" s="112"/>
      <c r="C183" s="113" t="s">
        <v>39</v>
      </c>
      <c r="D183" s="114">
        <f t="shared" ref="D183:N189" si="17">SUMIF($C$2:$C$168,$C183&amp;"*",D$2:D$168)</f>
        <v>160</v>
      </c>
      <c r="E183" s="115">
        <f t="shared" si="17"/>
        <v>0</v>
      </c>
      <c r="F183" s="116">
        <f t="shared" si="17"/>
        <v>10</v>
      </c>
      <c r="G183" s="117">
        <f t="shared" si="17"/>
        <v>17</v>
      </c>
      <c r="H183" s="118">
        <f t="shared" si="17"/>
        <v>30</v>
      </c>
      <c r="I183" s="119">
        <f t="shared" si="17"/>
        <v>0</v>
      </c>
      <c r="J183" s="120">
        <f t="shared" si="17"/>
        <v>18</v>
      </c>
      <c r="K183" s="121">
        <f t="shared" si="17"/>
        <v>0</v>
      </c>
      <c r="L183" s="122">
        <f t="shared" si="17"/>
        <v>27</v>
      </c>
      <c r="M183" s="123">
        <f t="shared" si="17"/>
        <v>0</v>
      </c>
      <c r="N183" s="124">
        <f t="shared" si="17"/>
        <v>0</v>
      </c>
      <c r="O183" s="125">
        <f t="shared" ref="O183:O193" si="18">SUMIF($C$2:$C$158,$C183&amp;"*",O$2:O$158)</f>
        <v>0</v>
      </c>
      <c r="P183" s="126">
        <f t="shared" ref="P183:Z189" si="19">SUMIF($C$2:$C$168,$C183&amp;"*",P$2:P$168)</f>
        <v>0</v>
      </c>
      <c r="Q183" s="127">
        <f t="shared" si="19"/>
        <v>0</v>
      </c>
      <c r="R183" s="127">
        <f t="shared" si="19"/>
        <v>0</v>
      </c>
      <c r="S183" s="127">
        <f t="shared" si="19"/>
        <v>0</v>
      </c>
      <c r="T183" s="127">
        <f t="shared" si="19"/>
        <v>0</v>
      </c>
      <c r="U183" s="127">
        <f t="shared" si="19"/>
        <v>0</v>
      </c>
      <c r="V183" s="127">
        <f t="shared" si="19"/>
        <v>0</v>
      </c>
      <c r="W183" s="127">
        <f t="shared" si="19"/>
        <v>0</v>
      </c>
      <c r="X183" s="127">
        <f t="shared" si="19"/>
        <v>0</v>
      </c>
      <c r="Y183" s="127">
        <f t="shared" si="19"/>
        <v>0</v>
      </c>
      <c r="Z183" s="127">
        <f t="shared" si="19"/>
        <v>0</v>
      </c>
      <c r="AA183" s="128">
        <f t="shared" si="12"/>
        <v>262</v>
      </c>
      <c r="AB183" s="128">
        <f t="shared" si="13"/>
        <v>0</v>
      </c>
      <c r="AC183" s="129">
        <f>SUM(D183:N183)*0.8+(O183*1.8)+SUM(P183:U183)*1.3+SUM(Y183:Z183)*0.7+SUM(X183*1.8)</f>
        <v>209.60000000000002</v>
      </c>
    </row>
    <row r="184" spans="1:30" x14ac:dyDescent="0.3">
      <c r="A184" s="36">
        <v>23</v>
      </c>
      <c r="B184" s="47"/>
      <c r="C184" s="82" t="s">
        <v>51</v>
      </c>
      <c r="D184" s="40">
        <f t="shared" si="17"/>
        <v>110</v>
      </c>
      <c r="E184" s="48">
        <f t="shared" si="17"/>
        <v>0</v>
      </c>
      <c r="F184" s="41">
        <f t="shared" si="17"/>
        <v>30</v>
      </c>
      <c r="G184" s="42">
        <f t="shared" si="17"/>
        <v>30</v>
      </c>
      <c r="H184" s="43">
        <f t="shared" si="17"/>
        <v>20</v>
      </c>
      <c r="I184" s="87">
        <f t="shared" si="17"/>
        <v>0</v>
      </c>
      <c r="J184" s="44">
        <f t="shared" si="17"/>
        <v>0</v>
      </c>
      <c r="K184" s="101">
        <f t="shared" si="17"/>
        <v>20</v>
      </c>
      <c r="L184" s="88">
        <f t="shared" si="17"/>
        <v>80</v>
      </c>
      <c r="M184" s="89">
        <f t="shared" si="17"/>
        <v>50</v>
      </c>
      <c r="N184" s="90">
        <f t="shared" si="17"/>
        <v>50</v>
      </c>
      <c r="O184" s="98">
        <f t="shared" si="18"/>
        <v>0</v>
      </c>
      <c r="P184" s="46">
        <f t="shared" si="19"/>
        <v>0</v>
      </c>
      <c r="Q184" s="46">
        <f t="shared" si="19"/>
        <v>0</v>
      </c>
      <c r="R184" s="46">
        <f t="shared" si="19"/>
        <v>0</v>
      </c>
      <c r="S184" s="46">
        <f t="shared" si="19"/>
        <v>0</v>
      </c>
      <c r="T184" s="46">
        <f t="shared" si="19"/>
        <v>0</v>
      </c>
      <c r="U184" s="46">
        <f t="shared" si="19"/>
        <v>0</v>
      </c>
      <c r="V184" s="80">
        <f t="shared" si="19"/>
        <v>0</v>
      </c>
      <c r="W184" s="80">
        <f t="shared" si="19"/>
        <v>0</v>
      </c>
      <c r="X184" s="80">
        <f t="shared" si="19"/>
        <v>0</v>
      </c>
      <c r="Y184" s="80">
        <f t="shared" si="19"/>
        <v>0</v>
      </c>
      <c r="Z184" s="80">
        <f t="shared" si="19"/>
        <v>0</v>
      </c>
      <c r="AA184" s="38">
        <f t="shared" si="12"/>
        <v>390</v>
      </c>
      <c r="AB184" s="38">
        <f t="shared" si="13"/>
        <v>0</v>
      </c>
      <c r="AC184" s="39">
        <f>AA184*0.741468</f>
        <v>289.17252000000002</v>
      </c>
    </row>
    <row r="185" spans="1:30" x14ac:dyDescent="0.3">
      <c r="A185" s="36">
        <v>24</v>
      </c>
      <c r="B185" s="6"/>
      <c r="C185" s="81" t="s">
        <v>21</v>
      </c>
      <c r="D185" s="40">
        <f t="shared" si="17"/>
        <v>0</v>
      </c>
      <c r="E185" s="86">
        <f t="shared" si="17"/>
        <v>0</v>
      </c>
      <c r="F185" s="41">
        <f t="shared" si="17"/>
        <v>0</v>
      </c>
      <c r="G185" s="42">
        <f t="shared" si="17"/>
        <v>0</v>
      </c>
      <c r="H185" s="43">
        <f t="shared" si="17"/>
        <v>0</v>
      </c>
      <c r="I185" s="87">
        <f t="shared" si="17"/>
        <v>0</v>
      </c>
      <c r="J185" s="44">
        <f t="shared" si="17"/>
        <v>0</v>
      </c>
      <c r="K185" s="101">
        <f t="shared" si="17"/>
        <v>0</v>
      </c>
      <c r="L185" s="88">
        <f t="shared" si="17"/>
        <v>0</v>
      </c>
      <c r="M185" s="89">
        <f t="shared" si="17"/>
        <v>0</v>
      </c>
      <c r="N185" s="90">
        <f t="shared" si="17"/>
        <v>0</v>
      </c>
      <c r="O185" s="98">
        <f t="shared" si="18"/>
        <v>0</v>
      </c>
      <c r="P185" s="46">
        <f t="shared" si="19"/>
        <v>0</v>
      </c>
      <c r="Q185" s="46">
        <f t="shared" si="19"/>
        <v>0</v>
      </c>
      <c r="R185" s="46">
        <f t="shared" si="19"/>
        <v>0</v>
      </c>
      <c r="S185" s="46">
        <f t="shared" si="19"/>
        <v>0</v>
      </c>
      <c r="T185" s="46">
        <f t="shared" si="19"/>
        <v>0</v>
      </c>
      <c r="U185" s="46">
        <f t="shared" si="19"/>
        <v>0</v>
      </c>
      <c r="V185" s="80">
        <f t="shared" si="19"/>
        <v>0</v>
      </c>
      <c r="W185" s="80">
        <f t="shared" si="19"/>
        <v>0</v>
      </c>
      <c r="X185" s="80">
        <f t="shared" si="19"/>
        <v>0</v>
      </c>
      <c r="Y185" s="80">
        <f t="shared" si="19"/>
        <v>0</v>
      </c>
      <c r="Z185" s="80">
        <f t="shared" si="19"/>
        <v>0</v>
      </c>
      <c r="AA185" s="38">
        <f t="shared" si="12"/>
        <v>0</v>
      </c>
      <c r="AB185" s="38">
        <f t="shared" si="13"/>
        <v>0</v>
      </c>
      <c r="AC185" s="39">
        <f>AA185*0.82</f>
        <v>0</v>
      </c>
    </row>
    <row r="186" spans="1:30" x14ac:dyDescent="0.3">
      <c r="A186" s="36">
        <v>25</v>
      </c>
      <c r="B186" s="47"/>
      <c r="C186" s="81" t="s">
        <v>30</v>
      </c>
      <c r="D186" s="40">
        <f t="shared" si="17"/>
        <v>0</v>
      </c>
      <c r="E186" s="86">
        <f t="shared" si="17"/>
        <v>0</v>
      </c>
      <c r="F186" s="41">
        <f t="shared" si="17"/>
        <v>0</v>
      </c>
      <c r="G186" s="42">
        <f t="shared" si="17"/>
        <v>0</v>
      </c>
      <c r="H186" s="43">
        <f t="shared" si="17"/>
        <v>0</v>
      </c>
      <c r="I186" s="87">
        <f t="shared" si="17"/>
        <v>0</v>
      </c>
      <c r="J186" s="44">
        <f t="shared" si="17"/>
        <v>0</v>
      </c>
      <c r="K186" s="101">
        <f t="shared" si="17"/>
        <v>0</v>
      </c>
      <c r="L186" s="88">
        <f t="shared" si="17"/>
        <v>0</v>
      </c>
      <c r="M186" s="89">
        <f t="shared" si="17"/>
        <v>0</v>
      </c>
      <c r="N186" s="90">
        <f t="shared" si="17"/>
        <v>0</v>
      </c>
      <c r="O186" s="98">
        <f t="shared" si="18"/>
        <v>0</v>
      </c>
      <c r="P186" s="46">
        <f t="shared" si="19"/>
        <v>0</v>
      </c>
      <c r="Q186" s="46">
        <f t="shared" si="19"/>
        <v>0</v>
      </c>
      <c r="R186" s="46">
        <f t="shared" si="19"/>
        <v>0</v>
      </c>
      <c r="S186" s="46">
        <f t="shared" si="19"/>
        <v>0</v>
      </c>
      <c r="T186" s="46">
        <f t="shared" si="19"/>
        <v>0</v>
      </c>
      <c r="U186" s="46">
        <f t="shared" si="19"/>
        <v>0</v>
      </c>
      <c r="V186" s="80">
        <f t="shared" si="19"/>
        <v>0</v>
      </c>
      <c r="W186" s="80">
        <f t="shared" si="19"/>
        <v>0</v>
      </c>
      <c r="X186" s="80">
        <f t="shared" si="19"/>
        <v>0</v>
      </c>
      <c r="Y186" s="80">
        <f t="shared" si="19"/>
        <v>0</v>
      </c>
      <c r="Z186" s="80">
        <f t="shared" si="19"/>
        <v>0</v>
      </c>
      <c r="AA186" s="38">
        <f t="shared" si="12"/>
        <v>0</v>
      </c>
      <c r="AB186" s="38">
        <f t="shared" si="13"/>
        <v>0</v>
      </c>
      <c r="AC186" s="39">
        <f>AA186*0.78</f>
        <v>0</v>
      </c>
    </row>
    <row r="187" spans="1:30" x14ac:dyDescent="0.3">
      <c r="A187" s="36">
        <v>26</v>
      </c>
      <c r="B187" s="47"/>
      <c r="C187" s="81" t="s">
        <v>19</v>
      </c>
      <c r="D187" s="40">
        <f t="shared" si="17"/>
        <v>50</v>
      </c>
      <c r="E187" s="86">
        <f t="shared" si="17"/>
        <v>0</v>
      </c>
      <c r="F187" s="41">
        <f t="shared" si="17"/>
        <v>10</v>
      </c>
      <c r="G187" s="42">
        <f t="shared" si="17"/>
        <v>0</v>
      </c>
      <c r="H187" s="43">
        <f t="shared" si="17"/>
        <v>20</v>
      </c>
      <c r="I187" s="87">
        <f t="shared" si="17"/>
        <v>0</v>
      </c>
      <c r="J187" s="44">
        <f t="shared" si="17"/>
        <v>0</v>
      </c>
      <c r="K187" s="101">
        <f t="shared" si="17"/>
        <v>0</v>
      </c>
      <c r="L187" s="88">
        <f t="shared" si="17"/>
        <v>0</v>
      </c>
      <c r="M187" s="89">
        <f t="shared" si="17"/>
        <v>0</v>
      </c>
      <c r="N187" s="90">
        <f t="shared" si="17"/>
        <v>0</v>
      </c>
      <c r="O187" s="98">
        <f t="shared" si="18"/>
        <v>0</v>
      </c>
      <c r="P187" s="46">
        <f t="shared" si="19"/>
        <v>0</v>
      </c>
      <c r="Q187" s="46">
        <f t="shared" si="19"/>
        <v>0</v>
      </c>
      <c r="R187" s="46">
        <f t="shared" si="19"/>
        <v>0</v>
      </c>
      <c r="S187" s="46">
        <f t="shared" si="19"/>
        <v>0</v>
      </c>
      <c r="T187" s="46">
        <f t="shared" si="19"/>
        <v>0</v>
      </c>
      <c r="U187" s="46">
        <f t="shared" si="19"/>
        <v>0</v>
      </c>
      <c r="V187" s="80">
        <f t="shared" si="19"/>
        <v>0</v>
      </c>
      <c r="W187" s="80">
        <f t="shared" si="19"/>
        <v>0</v>
      </c>
      <c r="X187" s="80">
        <f t="shared" si="19"/>
        <v>0</v>
      </c>
      <c r="Y187" s="80">
        <f t="shared" si="19"/>
        <v>0</v>
      </c>
      <c r="Z187" s="80">
        <f t="shared" si="19"/>
        <v>0</v>
      </c>
      <c r="AA187" s="38">
        <f t="shared" si="12"/>
        <v>80</v>
      </c>
      <c r="AB187" s="38">
        <f t="shared" si="13"/>
        <v>0</v>
      </c>
      <c r="AC187" s="39">
        <f>AA187*0.75</f>
        <v>60</v>
      </c>
    </row>
    <row r="188" spans="1:30" x14ac:dyDescent="0.3">
      <c r="A188" s="36">
        <v>27</v>
      </c>
      <c r="B188" s="47"/>
      <c r="C188" s="81" t="s">
        <v>40</v>
      </c>
      <c r="D188" s="40">
        <f t="shared" si="17"/>
        <v>80</v>
      </c>
      <c r="E188" s="86">
        <f t="shared" si="17"/>
        <v>0</v>
      </c>
      <c r="F188" s="41">
        <f t="shared" si="17"/>
        <v>0</v>
      </c>
      <c r="G188" s="42">
        <f t="shared" si="17"/>
        <v>0</v>
      </c>
      <c r="H188" s="43">
        <f t="shared" si="17"/>
        <v>30</v>
      </c>
      <c r="I188" s="87">
        <f t="shared" si="17"/>
        <v>0</v>
      </c>
      <c r="J188" s="44">
        <f t="shared" si="17"/>
        <v>0</v>
      </c>
      <c r="K188" s="101">
        <f t="shared" si="17"/>
        <v>0</v>
      </c>
      <c r="L188" s="88">
        <f t="shared" si="17"/>
        <v>0</v>
      </c>
      <c r="M188" s="89">
        <f t="shared" si="17"/>
        <v>0</v>
      </c>
      <c r="N188" s="90">
        <f t="shared" si="17"/>
        <v>0</v>
      </c>
      <c r="O188" s="98">
        <f t="shared" si="18"/>
        <v>0</v>
      </c>
      <c r="P188" s="46">
        <f t="shared" si="19"/>
        <v>0</v>
      </c>
      <c r="Q188" s="46">
        <f t="shared" si="19"/>
        <v>0</v>
      </c>
      <c r="R188" s="46">
        <f t="shared" si="19"/>
        <v>0</v>
      </c>
      <c r="S188" s="46">
        <f t="shared" si="19"/>
        <v>0</v>
      </c>
      <c r="T188" s="46">
        <f t="shared" si="19"/>
        <v>0</v>
      </c>
      <c r="U188" s="46">
        <f t="shared" si="19"/>
        <v>0</v>
      </c>
      <c r="V188" s="80">
        <f t="shared" si="19"/>
        <v>0</v>
      </c>
      <c r="W188" s="80">
        <f t="shared" si="19"/>
        <v>0</v>
      </c>
      <c r="X188" s="80">
        <f t="shared" si="19"/>
        <v>0</v>
      </c>
      <c r="Y188" s="80">
        <f t="shared" si="19"/>
        <v>0</v>
      </c>
      <c r="Z188" s="80">
        <f t="shared" si="19"/>
        <v>0</v>
      </c>
      <c r="AA188" s="38">
        <f t="shared" si="12"/>
        <v>110</v>
      </c>
      <c r="AB188" s="38">
        <f t="shared" si="13"/>
        <v>0</v>
      </c>
      <c r="AC188" s="39">
        <f>SUM(AA188*0.75)</f>
        <v>82.5</v>
      </c>
    </row>
    <row r="189" spans="1:30" x14ac:dyDescent="0.3">
      <c r="A189" s="36">
        <v>28</v>
      </c>
      <c r="B189" s="47"/>
      <c r="C189" s="19" t="s">
        <v>46</v>
      </c>
      <c r="D189" s="40">
        <f t="shared" si="17"/>
        <v>0</v>
      </c>
      <c r="E189" s="86">
        <f t="shared" si="17"/>
        <v>0</v>
      </c>
      <c r="F189" s="41">
        <f t="shared" si="17"/>
        <v>0</v>
      </c>
      <c r="G189" s="42">
        <f t="shared" si="17"/>
        <v>0</v>
      </c>
      <c r="H189" s="43">
        <f t="shared" si="17"/>
        <v>0</v>
      </c>
      <c r="I189" s="87">
        <f t="shared" si="17"/>
        <v>0</v>
      </c>
      <c r="J189" s="44">
        <f t="shared" si="17"/>
        <v>0</v>
      </c>
      <c r="K189" s="101">
        <f t="shared" si="17"/>
        <v>0</v>
      </c>
      <c r="L189" s="88">
        <f t="shared" si="17"/>
        <v>0</v>
      </c>
      <c r="M189" s="89">
        <f t="shared" si="17"/>
        <v>0</v>
      </c>
      <c r="N189" s="90">
        <f t="shared" si="17"/>
        <v>0</v>
      </c>
      <c r="O189" s="98">
        <f t="shared" si="18"/>
        <v>0</v>
      </c>
      <c r="P189" s="46">
        <f t="shared" si="19"/>
        <v>0</v>
      </c>
      <c r="Q189" s="46">
        <f t="shared" si="19"/>
        <v>0</v>
      </c>
      <c r="R189" s="46">
        <f t="shared" si="19"/>
        <v>0</v>
      </c>
      <c r="S189" s="46">
        <f t="shared" si="19"/>
        <v>0</v>
      </c>
      <c r="T189" s="46">
        <f t="shared" si="19"/>
        <v>0</v>
      </c>
      <c r="U189" s="46">
        <f t="shared" si="19"/>
        <v>0</v>
      </c>
      <c r="V189" s="80">
        <f t="shared" si="19"/>
        <v>0</v>
      </c>
      <c r="W189" s="80">
        <f t="shared" si="19"/>
        <v>0</v>
      </c>
      <c r="X189" s="80">
        <f t="shared" si="19"/>
        <v>0</v>
      </c>
      <c r="Y189" s="80">
        <f t="shared" si="19"/>
        <v>0</v>
      </c>
      <c r="Z189" s="80">
        <f t="shared" si="19"/>
        <v>0</v>
      </c>
      <c r="AA189" s="38">
        <f t="shared" si="12"/>
        <v>0</v>
      </c>
      <c r="AB189" s="38">
        <f>SUBTOTAL(9,O189:X189)</f>
        <v>0</v>
      </c>
      <c r="AC189" s="39">
        <f>SUM(O189+X189)*1.8+(SUM(P189:U189)*1.3)</f>
        <v>0</v>
      </c>
    </row>
    <row r="190" spans="1:30" x14ac:dyDescent="0.3">
      <c r="A190" s="36">
        <v>29</v>
      </c>
      <c r="B190" s="69"/>
      <c r="C190" s="81" t="s">
        <v>53</v>
      </c>
      <c r="D190" s="40">
        <f t="shared" ref="D190:N193" si="20">SUMIF($C$2:$C$168,$C190&amp;"*",D$2:D$168)</f>
        <v>0</v>
      </c>
      <c r="E190" s="86">
        <f t="shared" si="20"/>
        <v>0</v>
      </c>
      <c r="F190" s="41">
        <f t="shared" si="20"/>
        <v>0</v>
      </c>
      <c r="G190" s="42">
        <f t="shared" si="20"/>
        <v>0</v>
      </c>
      <c r="H190" s="43">
        <f t="shared" si="20"/>
        <v>0</v>
      </c>
      <c r="I190" s="87">
        <f t="shared" si="20"/>
        <v>0</v>
      </c>
      <c r="J190" s="44">
        <f t="shared" si="20"/>
        <v>0</v>
      </c>
      <c r="K190" s="101">
        <f t="shared" si="20"/>
        <v>0</v>
      </c>
      <c r="L190" s="88">
        <f t="shared" si="20"/>
        <v>0</v>
      </c>
      <c r="M190" s="89">
        <f t="shared" si="20"/>
        <v>0</v>
      </c>
      <c r="N190" s="90">
        <f t="shared" si="20"/>
        <v>0</v>
      </c>
      <c r="O190" s="98">
        <f t="shared" si="18"/>
        <v>0</v>
      </c>
      <c r="P190" s="46">
        <f t="shared" ref="P190:Z193" si="21">SUMIF($C$2:$C$168,$C190&amp;"*",P$2:P$168)</f>
        <v>0</v>
      </c>
      <c r="Q190" s="46">
        <f t="shared" si="21"/>
        <v>0</v>
      </c>
      <c r="R190" s="46">
        <f t="shared" si="21"/>
        <v>0</v>
      </c>
      <c r="S190" s="46">
        <f t="shared" si="21"/>
        <v>0</v>
      </c>
      <c r="T190" s="46">
        <f t="shared" si="21"/>
        <v>0</v>
      </c>
      <c r="U190" s="46">
        <f t="shared" si="21"/>
        <v>0</v>
      </c>
      <c r="V190" s="80">
        <f t="shared" si="21"/>
        <v>0</v>
      </c>
      <c r="W190" s="80">
        <f t="shared" si="21"/>
        <v>0</v>
      </c>
      <c r="X190" s="80">
        <f t="shared" si="21"/>
        <v>0</v>
      </c>
      <c r="Y190" s="80">
        <f t="shared" si="21"/>
        <v>0</v>
      </c>
      <c r="Z190" s="80">
        <f t="shared" si="21"/>
        <v>0</v>
      </c>
      <c r="AA190" s="38">
        <f t="shared" si="12"/>
        <v>0</v>
      </c>
      <c r="AB190" s="38">
        <f t="shared" si="13"/>
        <v>0</v>
      </c>
      <c r="AC190" s="39">
        <f>SUM(O190+X190)*1.7+SUM(P190:U190)*1.3</f>
        <v>0</v>
      </c>
    </row>
    <row r="191" spans="1:30" x14ac:dyDescent="0.3">
      <c r="A191" s="36">
        <v>30</v>
      </c>
      <c r="B191" s="69"/>
      <c r="C191" s="81" t="s">
        <v>54</v>
      </c>
      <c r="D191" s="40">
        <f t="shared" si="20"/>
        <v>0</v>
      </c>
      <c r="E191" s="86">
        <f t="shared" si="20"/>
        <v>0</v>
      </c>
      <c r="F191" s="41">
        <f t="shared" si="20"/>
        <v>0</v>
      </c>
      <c r="G191" s="42">
        <f t="shared" si="20"/>
        <v>0</v>
      </c>
      <c r="H191" s="43">
        <f t="shared" si="20"/>
        <v>0</v>
      </c>
      <c r="I191" s="87">
        <f t="shared" si="20"/>
        <v>0</v>
      </c>
      <c r="J191" s="44">
        <f t="shared" si="20"/>
        <v>0</v>
      </c>
      <c r="K191" s="101">
        <f t="shared" si="20"/>
        <v>0</v>
      </c>
      <c r="L191" s="88">
        <f t="shared" si="20"/>
        <v>0</v>
      </c>
      <c r="M191" s="89">
        <f t="shared" si="20"/>
        <v>0</v>
      </c>
      <c r="N191" s="90">
        <f t="shared" si="20"/>
        <v>0</v>
      </c>
      <c r="O191" s="98">
        <f t="shared" si="18"/>
        <v>0</v>
      </c>
      <c r="P191" s="46">
        <f t="shared" si="21"/>
        <v>0</v>
      </c>
      <c r="Q191" s="46">
        <f t="shared" si="21"/>
        <v>0</v>
      </c>
      <c r="R191" s="46">
        <f t="shared" si="21"/>
        <v>0</v>
      </c>
      <c r="S191" s="46">
        <f t="shared" si="21"/>
        <v>0</v>
      </c>
      <c r="T191" s="46">
        <f t="shared" si="21"/>
        <v>0</v>
      </c>
      <c r="U191" s="46">
        <f t="shared" si="21"/>
        <v>0</v>
      </c>
      <c r="V191" s="80">
        <f t="shared" si="21"/>
        <v>0</v>
      </c>
      <c r="W191" s="80">
        <f t="shared" si="21"/>
        <v>0</v>
      </c>
      <c r="X191" s="80">
        <f t="shared" si="21"/>
        <v>0</v>
      </c>
      <c r="Y191" s="80">
        <f t="shared" si="21"/>
        <v>0</v>
      </c>
      <c r="Z191" s="80">
        <f t="shared" si="21"/>
        <v>0</v>
      </c>
      <c r="AA191" s="38">
        <f t="shared" si="12"/>
        <v>0</v>
      </c>
      <c r="AB191" s="38">
        <f t="shared" si="13"/>
        <v>0</v>
      </c>
      <c r="AC191" s="39">
        <f>AA191*0.9</f>
        <v>0</v>
      </c>
    </row>
    <row r="192" spans="1:30" x14ac:dyDescent="0.3">
      <c r="A192" s="36">
        <v>31</v>
      </c>
      <c r="B192" s="69"/>
      <c r="C192" s="81" t="s">
        <v>52</v>
      </c>
      <c r="D192" s="40">
        <f t="shared" si="20"/>
        <v>70</v>
      </c>
      <c r="E192" s="86">
        <f t="shared" si="20"/>
        <v>0</v>
      </c>
      <c r="F192" s="41">
        <f t="shared" si="20"/>
        <v>0</v>
      </c>
      <c r="G192" s="42">
        <f t="shared" si="20"/>
        <v>0</v>
      </c>
      <c r="H192" s="43">
        <f t="shared" si="20"/>
        <v>0</v>
      </c>
      <c r="I192" s="87">
        <f t="shared" si="20"/>
        <v>0</v>
      </c>
      <c r="J192" s="44">
        <f t="shared" si="20"/>
        <v>0</v>
      </c>
      <c r="K192" s="101">
        <f t="shared" si="20"/>
        <v>0</v>
      </c>
      <c r="L192" s="88">
        <f t="shared" si="20"/>
        <v>0</v>
      </c>
      <c r="M192" s="89">
        <f t="shared" si="20"/>
        <v>0</v>
      </c>
      <c r="N192" s="90">
        <f t="shared" si="20"/>
        <v>0</v>
      </c>
      <c r="O192" s="98">
        <f t="shared" si="18"/>
        <v>0</v>
      </c>
      <c r="P192" s="46">
        <f t="shared" si="21"/>
        <v>0</v>
      </c>
      <c r="Q192" s="46">
        <f t="shared" si="21"/>
        <v>0</v>
      </c>
      <c r="R192" s="46">
        <f t="shared" si="21"/>
        <v>0</v>
      </c>
      <c r="S192" s="46">
        <f t="shared" si="21"/>
        <v>0</v>
      </c>
      <c r="T192" s="46">
        <f t="shared" si="21"/>
        <v>0</v>
      </c>
      <c r="U192" s="46">
        <f t="shared" si="21"/>
        <v>0</v>
      </c>
      <c r="V192" s="80">
        <f t="shared" si="21"/>
        <v>0</v>
      </c>
      <c r="W192" s="80">
        <f t="shared" si="21"/>
        <v>0</v>
      </c>
      <c r="X192" s="80">
        <f t="shared" si="21"/>
        <v>0</v>
      </c>
      <c r="Y192" s="80">
        <f t="shared" si="21"/>
        <v>0</v>
      </c>
      <c r="Z192" s="80">
        <f t="shared" si="21"/>
        <v>0</v>
      </c>
      <c r="AA192" s="38">
        <f t="shared" si="12"/>
        <v>70</v>
      </c>
      <c r="AB192" s="38">
        <f t="shared" si="13"/>
        <v>0</v>
      </c>
      <c r="AC192" s="39">
        <f>SUM( AA192*0.75)+(O192+X192)*2.04+(P192+Q192+U192+W192)*1.63</f>
        <v>52.5</v>
      </c>
    </row>
    <row r="193" spans="1:32" x14ac:dyDescent="0.3">
      <c r="A193" s="36">
        <v>32</v>
      </c>
      <c r="B193" s="69"/>
      <c r="C193" s="81" t="s">
        <v>59</v>
      </c>
      <c r="D193" s="40">
        <f t="shared" si="20"/>
        <v>9</v>
      </c>
      <c r="E193" s="86">
        <f t="shared" si="20"/>
        <v>0</v>
      </c>
      <c r="F193" s="41">
        <f t="shared" si="20"/>
        <v>0</v>
      </c>
      <c r="G193" s="42">
        <f t="shared" si="20"/>
        <v>0</v>
      </c>
      <c r="H193" s="43">
        <f t="shared" si="20"/>
        <v>0</v>
      </c>
      <c r="I193" s="87">
        <f t="shared" si="20"/>
        <v>0</v>
      </c>
      <c r="J193" s="44">
        <f t="shared" si="20"/>
        <v>15</v>
      </c>
      <c r="K193" s="101">
        <f t="shared" si="20"/>
        <v>0</v>
      </c>
      <c r="L193" s="88">
        <f t="shared" si="20"/>
        <v>0</v>
      </c>
      <c r="M193" s="89">
        <f t="shared" si="20"/>
        <v>0</v>
      </c>
      <c r="N193" s="90">
        <f t="shared" si="20"/>
        <v>0</v>
      </c>
      <c r="O193" s="98">
        <f t="shared" si="18"/>
        <v>0</v>
      </c>
      <c r="P193" s="46">
        <f t="shared" si="21"/>
        <v>0</v>
      </c>
      <c r="Q193" s="46">
        <f t="shared" si="21"/>
        <v>0</v>
      </c>
      <c r="R193" s="46">
        <f t="shared" si="21"/>
        <v>0</v>
      </c>
      <c r="S193" s="46">
        <f t="shared" si="21"/>
        <v>0</v>
      </c>
      <c r="T193" s="46">
        <f t="shared" si="21"/>
        <v>0</v>
      </c>
      <c r="U193" s="46">
        <f t="shared" si="21"/>
        <v>0</v>
      </c>
      <c r="V193" s="80">
        <f t="shared" si="21"/>
        <v>0</v>
      </c>
      <c r="W193" s="80">
        <f t="shared" si="21"/>
        <v>0</v>
      </c>
      <c r="X193" s="80">
        <f t="shared" si="21"/>
        <v>0</v>
      </c>
      <c r="Y193" s="80">
        <f t="shared" si="21"/>
        <v>0</v>
      </c>
      <c r="Z193" s="80">
        <f t="shared" si="21"/>
        <v>12</v>
      </c>
      <c r="AA193" s="38">
        <f t="shared" si="12"/>
        <v>36</v>
      </c>
      <c r="AB193" s="38">
        <f t="shared" si="13"/>
        <v>0</v>
      </c>
      <c r="AC193" s="39">
        <v>36</v>
      </c>
    </row>
    <row r="194" spans="1:32" x14ac:dyDescent="0.3">
      <c r="A194" s="25"/>
      <c r="D194" s="40">
        <f t="shared" ref="D194:N194" si="22">SUBTOTAL(9,D162:D193)</f>
        <v>2606</v>
      </c>
      <c r="E194" s="86">
        <f t="shared" si="22"/>
        <v>0</v>
      </c>
      <c r="F194" s="41">
        <f t="shared" si="22"/>
        <v>407</v>
      </c>
      <c r="G194" s="42">
        <f t="shared" si="22"/>
        <v>484</v>
      </c>
      <c r="H194" s="43">
        <f t="shared" si="22"/>
        <v>1666</v>
      </c>
      <c r="I194" s="87">
        <f t="shared" si="22"/>
        <v>308</v>
      </c>
      <c r="J194" s="44">
        <f t="shared" si="22"/>
        <v>1504</v>
      </c>
      <c r="K194" s="42">
        <f t="shared" si="22"/>
        <v>20</v>
      </c>
      <c r="L194" s="88">
        <f t="shared" si="22"/>
        <v>800</v>
      </c>
      <c r="M194" s="89">
        <f t="shared" si="22"/>
        <v>50</v>
      </c>
      <c r="N194" s="90">
        <f t="shared" si="22"/>
        <v>50</v>
      </c>
      <c r="O194" s="99">
        <f t="shared" ref="O194:AC194" si="23">SUM(O162:O193)</f>
        <v>22</v>
      </c>
      <c r="P194" s="46">
        <f t="shared" si="23"/>
        <v>44</v>
      </c>
      <c r="Q194" s="46">
        <f t="shared" si="23"/>
        <v>5</v>
      </c>
      <c r="R194" s="46">
        <f t="shared" si="23"/>
        <v>0</v>
      </c>
      <c r="S194" s="46">
        <f t="shared" si="23"/>
        <v>0</v>
      </c>
      <c r="T194" s="46">
        <f t="shared" si="23"/>
        <v>0</v>
      </c>
      <c r="U194" s="46">
        <f t="shared" si="23"/>
        <v>25</v>
      </c>
      <c r="V194" s="46">
        <f t="shared" si="23"/>
        <v>0</v>
      </c>
      <c r="W194" s="46">
        <f t="shared" si="23"/>
        <v>0</v>
      </c>
      <c r="X194" s="46">
        <f t="shared" si="23"/>
        <v>0</v>
      </c>
      <c r="Y194" s="46">
        <f t="shared" si="23"/>
        <v>187</v>
      </c>
      <c r="Z194" s="46">
        <f t="shared" si="23"/>
        <v>199</v>
      </c>
      <c r="AA194" s="38">
        <f t="shared" si="23"/>
        <v>8281</v>
      </c>
      <c r="AB194" s="38">
        <f t="shared" si="23"/>
        <v>96</v>
      </c>
      <c r="AC194" s="39">
        <f t="shared" si="23"/>
        <v>6152.6495199999999</v>
      </c>
    </row>
    <row r="195" spans="1:32" x14ac:dyDescent="0.3">
      <c r="A195" s="25"/>
      <c r="D195" s="93"/>
      <c r="E195" s="24"/>
      <c r="F195" s="24"/>
      <c r="G195" s="24"/>
      <c r="I195" s="24"/>
      <c r="J195" s="68"/>
      <c r="K195" s="68"/>
      <c r="L195" s="68"/>
      <c r="M195" s="24"/>
      <c r="N195" s="24"/>
      <c r="P195" s="24"/>
      <c r="Q195" s="24"/>
      <c r="R195" s="24"/>
      <c r="S195" s="24"/>
      <c r="T195" s="24"/>
      <c r="U195" s="24"/>
    </row>
    <row r="196" spans="1:32" x14ac:dyDescent="0.3">
      <c r="A196" s="25"/>
      <c r="F196" s="24"/>
      <c r="G196" s="24"/>
      <c r="I196" s="24"/>
      <c r="J196" s="68"/>
      <c r="K196" s="105"/>
      <c r="L196" s="68"/>
      <c r="M196" s="24"/>
      <c r="N196" s="24"/>
      <c r="AB196" t="s">
        <v>49</v>
      </c>
    </row>
    <row r="197" spans="1:32" x14ac:dyDescent="0.3">
      <c r="A197" s="25"/>
      <c r="F197" s="24"/>
      <c r="G197" s="24"/>
      <c r="I197" s="24"/>
      <c r="J197" s="68"/>
      <c r="K197" s="105"/>
      <c r="L197" s="68"/>
      <c r="M197" s="24"/>
      <c r="N197" s="24"/>
    </row>
    <row r="198" spans="1:32" x14ac:dyDescent="0.3">
      <c r="F198" s="24"/>
      <c r="G198" s="24"/>
      <c r="I198" s="24"/>
      <c r="J198" s="68"/>
      <c r="K198" s="105"/>
      <c r="L198" s="68"/>
      <c r="M198" s="24"/>
      <c r="N198" s="24"/>
      <c r="AC198" s="106">
        <f>SUBTOTAL(9,AC194:AC197)</f>
        <v>6152.6495199999999</v>
      </c>
    </row>
    <row r="199" spans="1:32" x14ac:dyDescent="0.3">
      <c r="F199" s="24"/>
      <c r="G199" s="24"/>
      <c r="I199" s="24"/>
      <c r="J199" s="68"/>
      <c r="K199" s="105"/>
      <c r="L199" s="68"/>
      <c r="M199" s="24"/>
      <c r="N199" s="24"/>
    </row>
    <row r="200" spans="1:32" x14ac:dyDescent="0.3">
      <c r="F200" s="24"/>
      <c r="G200" s="24"/>
      <c r="I200" s="24"/>
      <c r="J200" s="24"/>
      <c r="L200" s="24"/>
      <c r="M200" s="24"/>
      <c r="N200" s="24"/>
      <c r="AC200" s="106">
        <f>AC198+AC199</f>
        <v>6152.6495199999999</v>
      </c>
    </row>
    <row r="201" spans="1:32" x14ac:dyDescent="0.3">
      <c r="F201" s="24"/>
      <c r="G201" s="24"/>
      <c r="I201" s="24"/>
      <c r="J201" s="24"/>
      <c r="L201" s="24"/>
      <c r="M201" s="24"/>
      <c r="N201" s="24"/>
    </row>
    <row r="202" spans="1:32" x14ac:dyDescent="0.3">
      <c r="F202" s="24"/>
      <c r="G202" s="24"/>
      <c r="I202" s="24"/>
      <c r="J202" s="24"/>
      <c r="L202" s="24"/>
      <c r="M202" s="24"/>
      <c r="N202" s="24"/>
    </row>
    <row r="203" spans="1:32" s="24" customFormat="1" x14ac:dyDescent="0.3">
      <c r="A203"/>
      <c r="B203"/>
      <c r="C203"/>
      <c r="D203"/>
      <c r="E203"/>
      <c r="K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24" customFormat="1" x14ac:dyDescent="0.3">
      <c r="A204"/>
      <c r="B204"/>
      <c r="C204"/>
      <c r="D204"/>
      <c r="E204"/>
      <c r="K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24" customFormat="1" x14ac:dyDescent="0.3">
      <c r="A205"/>
      <c r="B205"/>
      <c r="C205"/>
      <c r="D205"/>
      <c r="E205"/>
      <c r="K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24" customFormat="1" x14ac:dyDescent="0.3">
      <c r="A206"/>
      <c r="B206"/>
      <c r="C206"/>
      <c r="D206"/>
      <c r="E206"/>
      <c r="K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24" customFormat="1" x14ac:dyDescent="0.3">
      <c r="A207"/>
      <c r="B207"/>
      <c r="C207"/>
      <c r="D207"/>
      <c r="E207"/>
      <c r="K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24" customFormat="1" x14ac:dyDescent="0.3">
      <c r="A208"/>
      <c r="B208"/>
      <c r="C208"/>
      <c r="D208"/>
      <c r="E208"/>
      <c r="K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24" customFormat="1" x14ac:dyDescent="0.3">
      <c r="A209"/>
      <c r="B209"/>
      <c r="C209"/>
      <c r="D209"/>
      <c r="E209"/>
      <c r="K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24" customFormat="1" x14ac:dyDescent="0.3">
      <c r="A210"/>
      <c r="B210"/>
      <c r="C210"/>
      <c r="D210"/>
      <c r="E210"/>
      <c r="K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24" customFormat="1" x14ac:dyDescent="0.3">
      <c r="A211"/>
      <c r="B211"/>
      <c r="C211"/>
      <c r="D211"/>
      <c r="E211"/>
      <c r="K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24" customFormat="1" x14ac:dyDescent="0.3">
      <c r="A212"/>
      <c r="B212"/>
      <c r="C212"/>
      <c r="D212"/>
      <c r="E212"/>
      <c r="K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24" customFormat="1" x14ac:dyDescent="0.3">
      <c r="A213"/>
      <c r="B213"/>
      <c r="C213"/>
      <c r="D213"/>
      <c r="E213"/>
      <c r="K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24" customFormat="1" x14ac:dyDescent="0.3">
      <c r="A214"/>
      <c r="B214"/>
      <c r="C214"/>
      <c r="D214"/>
      <c r="E214"/>
      <c r="K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24" customFormat="1" x14ac:dyDescent="0.3">
      <c r="A215"/>
      <c r="B215"/>
      <c r="C215"/>
      <c r="D215"/>
      <c r="E215"/>
      <c r="K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24" customFormat="1" x14ac:dyDescent="0.3">
      <c r="A216"/>
      <c r="B216"/>
      <c r="C216"/>
      <c r="D216"/>
      <c r="E216"/>
      <c r="K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24" customFormat="1" x14ac:dyDescent="0.3">
      <c r="A217"/>
      <c r="B217"/>
      <c r="C217"/>
      <c r="D217"/>
      <c r="E217"/>
      <c r="K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24" customFormat="1" x14ac:dyDescent="0.3">
      <c r="A218"/>
      <c r="B218"/>
      <c r="C218"/>
      <c r="D218"/>
      <c r="E218"/>
      <c r="K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24" customFormat="1" x14ac:dyDescent="0.3">
      <c r="A219"/>
      <c r="B219"/>
      <c r="C219"/>
      <c r="D219"/>
      <c r="E219"/>
      <c r="K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24" customFormat="1" x14ac:dyDescent="0.3">
      <c r="A220"/>
      <c r="B220"/>
      <c r="C220"/>
      <c r="D220"/>
      <c r="E220"/>
      <c r="K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24" customFormat="1" x14ac:dyDescent="0.3">
      <c r="A221"/>
      <c r="B221"/>
      <c r="C221"/>
      <c r="D221"/>
      <c r="E221"/>
      <c r="K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24" customFormat="1" x14ac:dyDescent="0.3">
      <c r="A222"/>
      <c r="B222"/>
      <c r="C222"/>
      <c r="D222"/>
      <c r="E222"/>
      <c r="K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24" customFormat="1" x14ac:dyDescent="0.3">
      <c r="A223"/>
      <c r="B223"/>
      <c r="C223"/>
      <c r="D223"/>
      <c r="E223"/>
      <c r="K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24" customFormat="1" x14ac:dyDescent="0.3">
      <c r="A224"/>
      <c r="B224"/>
      <c r="C224"/>
      <c r="D224"/>
      <c r="E224"/>
      <c r="K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24" customFormat="1" x14ac:dyDescent="0.3">
      <c r="A225"/>
      <c r="B225"/>
      <c r="C225"/>
      <c r="D225"/>
      <c r="E225"/>
      <c r="K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24" customFormat="1" x14ac:dyDescent="0.3">
      <c r="A226"/>
      <c r="B226"/>
      <c r="C226"/>
      <c r="D226"/>
      <c r="E226"/>
      <c r="K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24" customFormat="1" x14ac:dyDescent="0.3">
      <c r="A227"/>
      <c r="B227"/>
      <c r="C227"/>
      <c r="D227"/>
      <c r="E227"/>
      <c r="K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24" customFormat="1" x14ac:dyDescent="0.3">
      <c r="A228"/>
      <c r="B228"/>
      <c r="C228"/>
      <c r="D228"/>
      <c r="E228"/>
      <c r="K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24" customFormat="1" x14ac:dyDescent="0.3">
      <c r="A229"/>
      <c r="B229"/>
      <c r="C229"/>
      <c r="D229"/>
      <c r="E229"/>
      <c r="K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24" customFormat="1" x14ac:dyDescent="0.3">
      <c r="A230"/>
      <c r="B230"/>
      <c r="C230"/>
      <c r="D230"/>
      <c r="E230"/>
      <c r="K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24" customFormat="1" x14ac:dyDescent="0.3">
      <c r="A231"/>
      <c r="B231"/>
      <c r="C231"/>
      <c r="D231"/>
      <c r="E231"/>
      <c r="K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24" customFormat="1" x14ac:dyDescent="0.3">
      <c r="A232"/>
      <c r="B232"/>
      <c r="C232"/>
      <c r="D232"/>
      <c r="E232"/>
      <c r="K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24" customFormat="1" x14ac:dyDescent="0.3">
      <c r="A233"/>
      <c r="B233"/>
      <c r="C233"/>
      <c r="D233"/>
      <c r="E233"/>
      <c r="K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24" customFormat="1" x14ac:dyDescent="0.3">
      <c r="A234"/>
      <c r="B234"/>
      <c r="C234"/>
      <c r="D234"/>
      <c r="E234"/>
      <c r="K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24" customFormat="1" x14ac:dyDescent="0.3">
      <c r="A235"/>
      <c r="B235"/>
      <c r="C235"/>
      <c r="D235"/>
      <c r="E235"/>
      <c r="K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24" customFormat="1" x14ac:dyDescent="0.3">
      <c r="A236"/>
      <c r="B236"/>
      <c r="C236"/>
      <c r="D236"/>
      <c r="E236"/>
      <c r="K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24" customFormat="1" x14ac:dyDescent="0.3">
      <c r="A237"/>
      <c r="B237"/>
      <c r="C237"/>
      <c r="D237"/>
      <c r="E237"/>
      <c r="K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24" customFormat="1" x14ac:dyDescent="0.3">
      <c r="A238"/>
      <c r="B238"/>
      <c r="C238"/>
      <c r="D238"/>
      <c r="E238"/>
      <c r="K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24" customFormat="1" x14ac:dyDescent="0.3">
      <c r="A239"/>
      <c r="B239"/>
      <c r="C239"/>
      <c r="D239"/>
      <c r="E239"/>
      <c r="K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24" customFormat="1" x14ac:dyDescent="0.3">
      <c r="A240"/>
      <c r="B240"/>
      <c r="C240"/>
      <c r="D240"/>
      <c r="E240"/>
      <c r="K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24" customFormat="1" x14ac:dyDescent="0.3">
      <c r="A241"/>
      <c r="B241"/>
      <c r="C241"/>
      <c r="D241"/>
      <c r="E241"/>
      <c r="K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24" customFormat="1" x14ac:dyDescent="0.3">
      <c r="A242"/>
      <c r="B242"/>
      <c r="C242"/>
      <c r="D242"/>
      <c r="E242"/>
      <c r="K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24" customFormat="1" x14ac:dyDescent="0.3">
      <c r="A243"/>
      <c r="B243"/>
      <c r="C243"/>
      <c r="D243"/>
      <c r="E243"/>
      <c r="K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24" customFormat="1" x14ac:dyDescent="0.3">
      <c r="A244"/>
      <c r="B244"/>
      <c r="C244"/>
      <c r="D244"/>
      <c r="E244"/>
      <c r="K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24" customFormat="1" x14ac:dyDescent="0.3">
      <c r="A245"/>
      <c r="B245"/>
      <c r="C245"/>
      <c r="D245"/>
      <c r="E245"/>
      <c r="K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24" customFormat="1" x14ac:dyDescent="0.3">
      <c r="A246"/>
      <c r="B246"/>
      <c r="C246"/>
      <c r="D246"/>
      <c r="E246"/>
      <c r="K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24" customFormat="1" x14ac:dyDescent="0.3">
      <c r="A247"/>
      <c r="B247"/>
      <c r="C247"/>
      <c r="D247"/>
      <c r="E247"/>
      <c r="K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24" customFormat="1" x14ac:dyDescent="0.3">
      <c r="A248"/>
      <c r="B248"/>
      <c r="C248"/>
      <c r="D248"/>
      <c r="E248"/>
      <c r="K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24" customFormat="1" x14ac:dyDescent="0.3">
      <c r="A249"/>
      <c r="B249"/>
      <c r="C249"/>
      <c r="D249"/>
      <c r="E249"/>
      <c r="K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24" customFormat="1" x14ac:dyDescent="0.3">
      <c r="A250"/>
      <c r="B250"/>
      <c r="C250"/>
      <c r="D250"/>
      <c r="E250"/>
      <c r="K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24" customFormat="1" x14ac:dyDescent="0.3">
      <c r="A251"/>
      <c r="B251"/>
      <c r="C251"/>
      <c r="D251"/>
      <c r="E251"/>
      <c r="K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24" customFormat="1" x14ac:dyDescent="0.3">
      <c r="A252"/>
      <c r="B252"/>
      <c r="C252"/>
      <c r="D252"/>
      <c r="E252"/>
      <c r="K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24" customFormat="1" x14ac:dyDescent="0.3">
      <c r="A253"/>
      <c r="B253"/>
      <c r="C253"/>
      <c r="D253"/>
      <c r="E253"/>
      <c r="K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24" customFormat="1" x14ac:dyDescent="0.3">
      <c r="A254"/>
      <c r="B254"/>
      <c r="C254"/>
      <c r="D254"/>
      <c r="E254"/>
      <c r="K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24" customFormat="1" x14ac:dyDescent="0.3">
      <c r="A255"/>
      <c r="B255"/>
      <c r="C255"/>
      <c r="D255"/>
      <c r="E255"/>
      <c r="K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24" customFormat="1" x14ac:dyDescent="0.3">
      <c r="A256"/>
      <c r="B256"/>
      <c r="C256"/>
      <c r="D256"/>
      <c r="E256"/>
      <c r="K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24" customFormat="1" x14ac:dyDescent="0.3">
      <c r="A257"/>
      <c r="B257"/>
      <c r="C257"/>
      <c r="D257"/>
      <c r="E257"/>
      <c r="K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24" customFormat="1" x14ac:dyDescent="0.3">
      <c r="A258"/>
      <c r="B258"/>
      <c r="C258"/>
      <c r="D258"/>
      <c r="E258"/>
      <c r="K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24" customFormat="1" x14ac:dyDescent="0.3">
      <c r="A259"/>
      <c r="B259"/>
      <c r="C259"/>
      <c r="D259"/>
      <c r="E259"/>
      <c r="K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24" customFormat="1" x14ac:dyDescent="0.3">
      <c r="A260"/>
      <c r="B260"/>
      <c r="C260"/>
      <c r="D260"/>
      <c r="E260"/>
      <c r="K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4" customFormat="1" x14ac:dyDescent="0.3">
      <c r="A261"/>
      <c r="B261"/>
      <c r="C261"/>
      <c r="D261"/>
      <c r="E261"/>
      <c r="K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24" customFormat="1" x14ac:dyDescent="0.3">
      <c r="A262"/>
      <c r="B262"/>
      <c r="C262"/>
      <c r="D262"/>
      <c r="E262"/>
      <c r="K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24" customFormat="1" x14ac:dyDescent="0.3">
      <c r="A263"/>
      <c r="B263"/>
      <c r="C263"/>
      <c r="D263"/>
      <c r="E263"/>
      <c r="K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24" customFormat="1" x14ac:dyDescent="0.3">
      <c r="A264"/>
      <c r="B264"/>
      <c r="C264"/>
      <c r="D264"/>
      <c r="E264"/>
      <c r="K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24" customFormat="1" x14ac:dyDescent="0.3">
      <c r="A265"/>
      <c r="B265"/>
      <c r="C265"/>
      <c r="D265"/>
      <c r="E265"/>
      <c r="K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24" customFormat="1" x14ac:dyDescent="0.3">
      <c r="A266"/>
      <c r="B266"/>
      <c r="C266"/>
      <c r="D266"/>
      <c r="E266"/>
      <c r="K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24" customFormat="1" x14ac:dyDescent="0.3">
      <c r="A267"/>
      <c r="B267"/>
      <c r="C267"/>
      <c r="D267"/>
      <c r="E267"/>
      <c r="K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24" customFormat="1" x14ac:dyDescent="0.3">
      <c r="A268"/>
      <c r="B268"/>
      <c r="C268"/>
      <c r="D268"/>
      <c r="E268"/>
      <c r="K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24" customFormat="1" x14ac:dyDescent="0.3">
      <c r="A269"/>
      <c r="B269"/>
      <c r="C269"/>
      <c r="D269"/>
      <c r="E269"/>
      <c r="K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24" customFormat="1" x14ac:dyDescent="0.3">
      <c r="A270"/>
      <c r="B270"/>
      <c r="C270"/>
      <c r="D270"/>
      <c r="E270"/>
      <c r="K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24" customFormat="1" x14ac:dyDescent="0.3">
      <c r="A271"/>
      <c r="B271"/>
      <c r="C271"/>
      <c r="D271"/>
      <c r="E271"/>
      <c r="K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24" customFormat="1" x14ac:dyDescent="0.3">
      <c r="A272"/>
      <c r="B272"/>
      <c r="C272"/>
      <c r="D272"/>
      <c r="E272"/>
      <c r="K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24" customFormat="1" x14ac:dyDescent="0.3">
      <c r="A273"/>
      <c r="B273"/>
      <c r="C273"/>
      <c r="D273"/>
      <c r="E273"/>
      <c r="K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24" customFormat="1" x14ac:dyDescent="0.3">
      <c r="A274"/>
      <c r="B274"/>
      <c r="C274"/>
      <c r="D274"/>
      <c r="E274"/>
      <c r="K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24" customFormat="1" x14ac:dyDescent="0.3">
      <c r="A275"/>
      <c r="B275"/>
      <c r="C275"/>
      <c r="D275"/>
      <c r="E275"/>
      <c r="K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24" customFormat="1" x14ac:dyDescent="0.3">
      <c r="A276"/>
      <c r="B276"/>
      <c r="C276"/>
      <c r="D276"/>
      <c r="E276"/>
      <c r="K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24" customFormat="1" x14ac:dyDescent="0.3">
      <c r="A277"/>
      <c r="B277"/>
      <c r="C277"/>
      <c r="D277"/>
      <c r="E277"/>
      <c r="K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24" customFormat="1" x14ac:dyDescent="0.3">
      <c r="A278"/>
      <c r="B278"/>
      <c r="C278"/>
      <c r="D278"/>
      <c r="E278"/>
      <c r="K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24" customFormat="1" x14ac:dyDescent="0.3">
      <c r="A279"/>
      <c r="B279"/>
      <c r="C279"/>
      <c r="D279"/>
      <c r="E279"/>
      <c r="K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24" customFormat="1" x14ac:dyDescent="0.3">
      <c r="A280"/>
      <c r="B280"/>
      <c r="C280"/>
      <c r="D280"/>
      <c r="E280"/>
      <c r="K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24" customFormat="1" x14ac:dyDescent="0.3">
      <c r="A281"/>
      <c r="B281"/>
      <c r="C281"/>
      <c r="D281"/>
      <c r="E281"/>
      <c r="K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24" customFormat="1" x14ac:dyDescent="0.3">
      <c r="A282"/>
      <c r="B282"/>
      <c r="C282"/>
      <c r="D282"/>
      <c r="E282"/>
      <c r="K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24" customFormat="1" x14ac:dyDescent="0.3">
      <c r="A283"/>
      <c r="B283"/>
      <c r="C283"/>
      <c r="D283"/>
      <c r="E283"/>
      <c r="K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24" customFormat="1" x14ac:dyDescent="0.3">
      <c r="A284"/>
      <c r="B284"/>
      <c r="C284"/>
      <c r="D284"/>
      <c r="E284"/>
      <c r="K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24" customFormat="1" x14ac:dyDescent="0.3">
      <c r="A285"/>
      <c r="B285"/>
      <c r="C285"/>
      <c r="D285"/>
      <c r="E285"/>
      <c r="K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24" customFormat="1" x14ac:dyDescent="0.3">
      <c r="A286"/>
      <c r="B286"/>
      <c r="C286"/>
      <c r="D286"/>
      <c r="E286"/>
      <c r="K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24" customFormat="1" x14ac:dyDescent="0.3">
      <c r="A287"/>
      <c r="B287"/>
      <c r="C287"/>
      <c r="D287"/>
      <c r="E287"/>
      <c r="K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24" customFormat="1" x14ac:dyDescent="0.3">
      <c r="A288"/>
      <c r="B288"/>
      <c r="C288"/>
      <c r="D288"/>
      <c r="E288"/>
      <c r="K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24" customFormat="1" x14ac:dyDescent="0.3">
      <c r="A289"/>
      <c r="B289"/>
      <c r="C289"/>
      <c r="D289"/>
      <c r="E289"/>
      <c r="K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24" customFormat="1" x14ac:dyDescent="0.3">
      <c r="A290"/>
      <c r="B290"/>
      <c r="C290"/>
      <c r="D290"/>
      <c r="E290"/>
      <c r="K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24" customFormat="1" x14ac:dyDescent="0.3">
      <c r="A291"/>
      <c r="B291"/>
      <c r="C291"/>
      <c r="D291"/>
      <c r="E291"/>
      <c r="K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4" customFormat="1" x14ac:dyDescent="0.3">
      <c r="A292"/>
      <c r="B292"/>
      <c r="C292"/>
      <c r="D292"/>
      <c r="E292"/>
      <c r="K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24" customFormat="1" x14ac:dyDescent="0.3">
      <c r="A293"/>
      <c r="B293"/>
      <c r="C293"/>
      <c r="D293"/>
      <c r="E293"/>
      <c r="K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24" customFormat="1" x14ac:dyDescent="0.3">
      <c r="A294"/>
      <c r="B294"/>
      <c r="C294"/>
      <c r="D294"/>
      <c r="E294"/>
      <c r="K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24" customFormat="1" x14ac:dyDescent="0.3">
      <c r="A295"/>
      <c r="B295"/>
      <c r="C295"/>
      <c r="D295"/>
      <c r="E295"/>
      <c r="K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24" customFormat="1" x14ac:dyDescent="0.3">
      <c r="A296"/>
      <c r="B296"/>
      <c r="C296"/>
      <c r="D296"/>
      <c r="E296"/>
      <c r="K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24" customFormat="1" x14ac:dyDescent="0.3">
      <c r="A297"/>
      <c r="B297"/>
      <c r="C297"/>
      <c r="D297"/>
      <c r="E297"/>
      <c r="K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4" customFormat="1" x14ac:dyDescent="0.3">
      <c r="A298"/>
      <c r="B298"/>
      <c r="C298"/>
      <c r="D298"/>
      <c r="E298"/>
      <c r="K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4" customFormat="1" x14ac:dyDescent="0.3">
      <c r="A299"/>
      <c r="B299"/>
      <c r="C299"/>
      <c r="D299"/>
      <c r="E299"/>
      <c r="K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24" customFormat="1" x14ac:dyDescent="0.3">
      <c r="A300"/>
      <c r="B300"/>
      <c r="C300"/>
      <c r="D300"/>
      <c r="E300"/>
      <c r="K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24" customFormat="1" x14ac:dyDescent="0.3">
      <c r="A301"/>
      <c r="B301"/>
      <c r="C301"/>
      <c r="D301"/>
      <c r="E301"/>
      <c r="K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24" customFormat="1" x14ac:dyDescent="0.3">
      <c r="A302"/>
      <c r="B302"/>
      <c r="C302"/>
      <c r="D302"/>
      <c r="E302"/>
      <c r="K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24" customFormat="1" x14ac:dyDescent="0.3">
      <c r="A303"/>
      <c r="B303"/>
      <c r="C303"/>
      <c r="D303"/>
      <c r="E303"/>
      <c r="K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24" customFormat="1" x14ac:dyDescent="0.3">
      <c r="A304"/>
      <c r="B304"/>
      <c r="C304"/>
      <c r="D304"/>
      <c r="E304"/>
      <c r="K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24" customFormat="1" x14ac:dyDescent="0.3">
      <c r="A305"/>
      <c r="B305"/>
      <c r="C305"/>
      <c r="D305"/>
      <c r="E305"/>
      <c r="K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24" customFormat="1" x14ac:dyDescent="0.3">
      <c r="A306"/>
      <c r="B306"/>
      <c r="C306"/>
      <c r="D306"/>
      <c r="E306"/>
      <c r="K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24" customFormat="1" x14ac:dyDescent="0.3">
      <c r="A307"/>
      <c r="B307"/>
      <c r="C307"/>
      <c r="D307"/>
      <c r="E307"/>
      <c r="K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24" customFormat="1" x14ac:dyDescent="0.3">
      <c r="A308"/>
      <c r="B308"/>
      <c r="C308"/>
      <c r="D308"/>
      <c r="E308"/>
      <c r="K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24" customFormat="1" x14ac:dyDescent="0.3">
      <c r="A309"/>
      <c r="B309"/>
      <c r="C309"/>
      <c r="D309"/>
      <c r="E309"/>
      <c r="K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24" customFormat="1" x14ac:dyDescent="0.3">
      <c r="A310"/>
      <c r="B310"/>
      <c r="C310"/>
      <c r="D310"/>
      <c r="E310"/>
      <c r="K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24" customFormat="1" x14ac:dyDescent="0.3">
      <c r="A311"/>
      <c r="B311"/>
      <c r="C311"/>
      <c r="D311"/>
      <c r="E311"/>
      <c r="K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24" customFormat="1" x14ac:dyDescent="0.3">
      <c r="A312"/>
      <c r="B312"/>
      <c r="C312"/>
      <c r="D312"/>
      <c r="E312"/>
      <c r="K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24" customFormat="1" x14ac:dyDescent="0.3">
      <c r="A313"/>
      <c r="B313"/>
      <c r="C313"/>
      <c r="D313"/>
      <c r="E313"/>
      <c r="K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24" customFormat="1" x14ac:dyDescent="0.3">
      <c r="A314"/>
      <c r="B314"/>
      <c r="C314"/>
      <c r="D314"/>
      <c r="E314"/>
      <c r="K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24" customFormat="1" x14ac:dyDescent="0.3">
      <c r="A315"/>
      <c r="B315"/>
      <c r="C315"/>
      <c r="D315"/>
      <c r="E315"/>
      <c r="K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24" customFormat="1" x14ac:dyDescent="0.3">
      <c r="A316"/>
      <c r="B316"/>
      <c r="C316"/>
      <c r="D316"/>
      <c r="E316"/>
      <c r="K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24" customFormat="1" x14ac:dyDescent="0.3">
      <c r="A317"/>
      <c r="B317"/>
      <c r="C317"/>
      <c r="D317"/>
      <c r="E317"/>
      <c r="K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24" customFormat="1" x14ac:dyDescent="0.3">
      <c r="A318"/>
      <c r="B318"/>
      <c r="C318"/>
      <c r="D318"/>
      <c r="E318"/>
      <c r="K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24" customFormat="1" x14ac:dyDescent="0.3">
      <c r="A319"/>
      <c r="B319"/>
      <c r="C319"/>
      <c r="D319"/>
      <c r="E319"/>
      <c r="K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24" customFormat="1" x14ac:dyDescent="0.3">
      <c r="A320"/>
      <c r="B320"/>
      <c r="C320"/>
      <c r="D320"/>
      <c r="E320"/>
      <c r="K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24" customFormat="1" x14ac:dyDescent="0.3">
      <c r="A321"/>
      <c r="B321"/>
      <c r="C321"/>
      <c r="D321"/>
      <c r="E321"/>
      <c r="K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24" customFormat="1" x14ac:dyDescent="0.3">
      <c r="A322"/>
      <c r="B322"/>
      <c r="C322"/>
      <c r="D322"/>
      <c r="E322"/>
      <c r="K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24" customFormat="1" x14ac:dyDescent="0.3">
      <c r="A323"/>
      <c r="B323"/>
      <c r="C323"/>
      <c r="D323"/>
      <c r="E323"/>
      <c r="K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24" customFormat="1" x14ac:dyDescent="0.3">
      <c r="A324"/>
      <c r="B324"/>
      <c r="C324"/>
      <c r="D324"/>
      <c r="E324"/>
      <c r="K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24" customFormat="1" x14ac:dyDescent="0.3">
      <c r="A325"/>
      <c r="B325"/>
      <c r="C325"/>
      <c r="D325"/>
      <c r="E325"/>
      <c r="K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24" customFormat="1" x14ac:dyDescent="0.3">
      <c r="A326"/>
      <c r="B326"/>
      <c r="C326"/>
      <c r="D326"/>
      <c r="E326"/>
      <c r="K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24" customFormat="1" x14ac:dyDescent="0.3">
      <c r="A327"/>
      <c r="B327"/>
      <c r="C327"/>
      <c r="D327"/>
      <c r="E327"/>
      <c r="K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24" customFormat="1" x14ac:dyDescent="0.3">
      <c r="A328"/>
      <c r="B328"/>
      <c r="C328"/>
      <c r="D328"/>
      <c r="E328"/>
      <c r="K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24" customFormat="1" x14ac:dyDescent="0.3">
      <c r="A329"/>
      <c r="B329"/>
      <c r="C329"/>
      <c r="D329"/>
      <c r="E329"/>
      <c r="K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24" customFormat="1" x14ac:dyDescent="0.3">
      <c r="A330"/>
      <c r="B330"/>
      <c r="C330"/>
      <c r="D330"/>
      <c r="E330"/>
      <c r="K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24" customFormat="1" x14ac:dyDescent="0.3">
      <c r="A331"/>
      <c r="B331"/>
      <c r="C331"/>
      <c r="D331"/>
      <c r="E331"/>
      <c r="K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24" customFormat="1" x14ac:dyDescent="0.3">
      <c r="A332"/>
      <c r="B332"/>
      <c r="C332"/>
      <c r="D332"/>
      <c r="E332"/>
      <c r="K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24" customFormat="1" x14ac:dyDescent="0.3">
      <c r="A333"/>
      <c r="B333"/>
      <c r="C333"/>
      <c r="D333"/>
      <c r="E333"/>
      <c r="K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24" customFormat="1" x14ac:dyDescent="0.3">
      <c r="A334"/>
      <c r="B334"/>
      <c r="C334"/>
      <c r="D334"/>
      <c r="E334"/>
      <c r="K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24" customFormat="1" x14ac:dyDescent="0.3">
      <c r="A335"/>
      <c r="B335"/>
      <c r="C335"/>
      <c r="D335"/>
      <c r="E335"/>
      <c r="K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24" customFormat="1" x14ac:dyDescent="0.3">
      <c r="A336"/>
      <c r="B336"/>
      <c r="C336"/>
      <c r="D336"/>
      <c r="E336"/>
      <c r="K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24" customFormat="1" x14ac:dyDescent="0.3">
      <c r="A337"/>
      <c r="B337"/>
      <c r="C337"/>
      <c r="D337"/>
      <c r="E337"/>
      <c r="K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24" customFormat="1" x14ac:dyDescent="0.3">
      <c r="A338"/>
      <c r="B338"/>
      <c r="C338"/>
      <c r="D338"/>
      <c r="E338"/>
      <c r="K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24" customFormat="1" x14ac:dyDescent="0.3">
      <c r="A339"/>
      <c r="B339"/>
      <c r="C339"/>
      <c r="D339"/>
      <c r="E339"/>
      <c r="K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24" customFormat="1" x14ac:dyDescent="0.3">
      <c r="A340"/>
      <c r="B340"/>
      <c r="C340"/>
      <c r="D340"/>
      <c r="E340"/>
      <c r="K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24" customFormat="1" x14ac:dyDescent="0.3">
      <c r="A341"/>
      <c r="B341"/>
      <c r="C341"/>
      <c r="D341"/>
      <c r="E341"/>
      <c r="K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24" customFormat="1" x14ac:dyDescent="0.3">
      <c r="A342"/>
      <c r="B342"/>
      <c r="C342"/>
      <c r="D342"/>
      <c r="E342"/>
      <c r="K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24" customFormat="1" x14ac:dyDescent="0.3">
      <c r="A343"/>
      <c r="B343"/>
      <c r="C343"/>
      <c r="D343"/>
      <c r="E343"/>
      <c r="K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24" customFormat="1" x14ac:dyDescent="0.3">
      <c r="A344"/>
      <c r="B344"/>
      <c r="C344"/>
      <c r="D344"/>
      <c r="E344"/>
      <c r="K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24" customFormat="1" x14ac:dyDescent="0.3">
      <c r="A345"/>
      <c r="B345"/>
      <c r="C345"/>
      <c r="D345"/>
      <c r="E345"/>
      <c r="K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24" customFormat="1" x14ac:dyDescent="0.3">
      <c r="A346"/>
      <c r="B346"/>
      <c r="C346"/>
      <c r="D346"/>
      <c r="E346"/>
      <c r="K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24" customFormat="1" x14ac:dyDescent="0.3">
      <c r="A347"/>
      <c r="B347"/>
      <c r="C347"/>
      <c r="D347"/>
      <c r="E347"/>
      <c r="K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24" customFormat="1" x14ac:dyDescent="0.3">
      <c r="A348"/>
      <c r="B348"/>
      <c r="C348"/>
      <c r="D348"/>
      <c r="E348"/>
      <c r="K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24" customFormat="1" x14ac:dyDescent="0.3">
      <c r="A349"/>
      <c r="B349"/>
      <c r="C349"/>
      <c r="D349"/>
      <c r="E349"/>
      <c r="K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24" customFormat="1" x14ac:dyDescent="0.3">
      <c r="A350"/>
      <c r="B350"/>
      <c r="C350"/>
      <c r="D350"/>
      <c r="E350"/>
      <c r="K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24" customFormat="1" x14ac:dyDescent="0.3">
      <c r="A351"/>
      <c r="B351"/>
      <c r="C351"/>
      <c r="D351"/>
      <c r="E351"/>
      <c r="K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24" customFormat="1" x14ac:dyDescent="0.3">
      <c r="A352"/>
      <c r="B352"/>
      <c r="C352"/>
      <c r="D352"/>
      <c r="E352"/>
      <c r="K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24" customFormat="1" x14ac:dyDescent="0.3">
      <c r="A353"/>
      <c r="B353"/>
      <c r="C353"/>
      <c r="D353"/>
      <c r="E353"/>
      <c r="K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24" customFormat="1" x14ac:dyDescent="0.3">
      <c r="A354"/>
      <c r="B354"/>
      <c r="C354"/>
      <c r="D354"/>
      <c r="E354"/>
      <c r="K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24" customFormat="1" x14ac:dyDescent="0.3">
      <c r="A355"/>
      <c r="B355"/>
      <c r="C355"/>
      <c r="D355"/>
      <c r="E355"/>
      <c r="K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24" customFormat="1" x14ac:dyDescent="0.3">
      <c r="A356"/>
      <c r="B356"/>
      <c r="C356"/>
      <c r="D356"/>
      <c r="E356"/>
      <c r="K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24" customFormat="1" x14ac:dyDescent="0.3">
      <c r="A357"/>
      <c r="B357"/>
      <c r="C357"/>
      <c r="D357"/>
      <c r="E357"/>
      <c r="K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24" customFormat="1" x14ac:dyDescent="0.3">
      <c r="A358"/>
      <c r="B358"/>
      <c r="C358"/>
      <c r="D358"/>
      <c r="E358"/>
      <c r="K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24" customFormat="1" x14ac:dyDescent="0.3">
      <c r="A359"/>
      <c r="B359"/>
      <c r="C359"/>
      <c r="D359"/>
      <c r="E359"/>
      <c r="K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24" customFormat="1" x14ac:dyDescent="0.3">
      <c r="A360"/>
      <c r="B360"/>
      <c r="C360"/>
      <c r="D360"/>
      <c r="E360"/>
      <c r="K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24" customFormat="1" x14ac:dyDescent="0.3">
      <c r="A361"/>
      <c r="B361"/>
      <c r="C361"/>
      <c r="D361"/>
      <c r="E361"/>
      <c r="K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24" customFormat="1" x14ac:dyDescent="0.3">
      <c r="A362"/>
      <c r="B362"/>
      <c r="C362"/>
      <c r="D362"/>
      <c r="E362"/>
      <c r="K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24" customFormat="1" x14ac:dyDescent="0.3">
      <c r="A363"/>
      <c r="B363"/>
      <c r="C363"/>
      <c r="D363"/>
      <c r="E363"/>
      <c r="K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24" customFormat="1" x14ac:dyDescent="0.3">
      <c r="A364"/>
      <c r="B364"/>
      <c r="C364"/>
      <c r="D364"/>
      <c r="E364"/>
      <c r="K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24" customFormat="1" x14ac:dyDescent="0.3">
      <c r="A365"/>
      <c r="B365"/>
      <c r="C365"/>
      <c r="D365"/>
      <c r="E365"/>
      <c r="K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24" customFormat="1" x14ac:dyDescent="0.3">
      <c r="A366"/>
      <c r="B366"/>
      <c r="C366"/>
      <c r="D366"/>
      <c r="E366"/>
      <c r="K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24" customFormat="1" x14ac:dyDescent="0.3">
      <c r="A367"/>
      <c r="B367"/>
      <c r="C367"/>
      <c r="D367"/>
      <c r="E367"/>
      <c r="K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24" customFormat="1" x14ac:dyDescent="0.3">
      <c r="A368"/>
      <c r="B368"/>
      <c r="C368"/>
      <c r="D368"/>
      <c r="E368"/>
      <c r="K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24" customFormat="1" x14ac:dyDescent="0.3">
      <c r="A369"/>
      <c r="B369"/>
      <c r="C369"/>
      <c r="D369"/>
      <c r="E369"/>
      <c r="K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24" customFormat="1" x14ac:dyDescent="0.3">
      <c r="A370"/>
      <c r="B370"/>
      <c r="C370"/>
      <c r="D370"/>
      <c r="E370"/>
      <c r="K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24" customFormat="1" x14ac:dyDescent="0.3">
      <c r="A371"/>
      <c r="B371"/>
      <c r="C371"/>
      <c r="D371"/>
      <c r="E371"/>
      <c r="K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4" customFormat="1" x14ac:dyDescent="0.3">
      <c r="A372"/>
      <c r="B372"/>
      <c r="C372"/>
      <c r="D372"/>
      <c r="E372"/>
      <c r="K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24" customFormat="1" x14ac:dyDescent="0.3">
      <c r="A373"/>
      <c r="B373"/>
      <c r="C373"/>
      <c r="D373"/>
      <c r="E373"/>
      <c r="K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24" customFormat="1" x14ac:dyDescent="0.3">
      <c r="A374"/>
      <c r="B374"/>
      <c r="C374"/>
      <c r="D374"/>
      <c r="E374"/>
      <c r="K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24" customFormat="1" x14ac:dyDescent="0.3">
      <c r="A375"/>
      <c r="B375"/>
      <c r="C375"/>
      <c r="D375"/>
      <c r="E375"/>
      <c r="K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24" customFormat="1" x14ac:dyDescent="0.3">
      <c r="A376"/>
      <c r="B376"/>
      <c r="C376"/>
      <c r="D376"/>
      <c r="E376"/>
      <c r="K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24" customFormat="1" x14ac:dyDescent="0.3">
      <c r="A377"/>
      <c r="B377"/>
      <c r="C377"/>
      <c r="D377"/>
      <c r="E377"/>
      <c r="K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24" customFormat="1" x14ac:dyDescent="0.3">
      <c r="A378"/>
      <c r="B378"/>
      <c r="C378"/>
      <c r="D378"/>
      <c r="E378"/>
      <c r="K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24" customFormat="1" x14ac:dyDescent="0.3">
      <c r="A379"/>
      <c r="B379"/>
      <c r="C379"/>
      <c r="D379"/>
      <c r="E379"/>
      <c r="K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24" customFormat="1" x14ac:dyDescent="0.3">
      <c r="A380"/>
      <c r="B380"/>
      <c r="C380"/>
      <c r="D380"/>
      <c r="E380"/>
      <c r="K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24" customFormat="1" x14ac:dyDescent="0.3">
      <c r="A381"/>
      <c r="B381"/>
      <c r="C381"/>
      <c r="D381"/>
      <c r="E381"/>
      <c r="K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24" customFormat="1" x14ac:dyDescent="0.3">
      <c r="A382"/>
      <c r="B382"/>
      <c r="C382"/>
      <c r="D382"/>
      <c r="E382"/>
      <c r="K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24" customFormat="1" x14ac:dyDescent="0.3">
      <c r="A383"/>
      <c r="B383"/>
      <c r="C383"/>
      <c r="D383"/>
      <c r="E383"/>
      <c r="K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24" customFormat="1" x14ac:dyDescent="0.3">
      <c r="A384"/>
      <c r="B384"/>
      <c r="C384"/>
      <c r="D384"/>
      <c r="E384"/>
      <c r="K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24" customFormat="1" x14ac:dyDescent="0.3">
      <c r="A385"/>
      <c r="B385"/>
      <c r="C385"/>
      <c r="D385"/>
      <c r="E385"/>
      <c r="K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24" customFormat="1" x14ac:dyDescent="0.3">
      <c r="A386"/>
      <c r="B386"/>
      <c r="C386"/>
      <c r="D386"/>
      <c r="E386"/>
      <c r="K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24" customFormat="1" x14ac:dyDescent="0.3">
      <c r="A387"/>
      <c r="B387"/>
      <c r="C387"/>
      <c r="D387"/>
      <c r="E387"/>
      <c r="K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24" customFormat="1" x14ac:dyDescent="0.3">
      <c r="A388"/>
      <c r="B388"/>
      <c r="C388"/>
      <c r="D388"/>
      <c r="E388"/>
      <c r="K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24" customFormat="1" x14ac:dyDescent="0.3">
      <c r="A389"/>
      <c r="B389"/>
      <c r="C389"/>
      <c r="D389"/>
      <c r="E389"/>
      <c r="K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24" customFormat="1" x14ac:dyDescent="0.3">
      <c r="A390"/>
      <c r="B390"/>
      <c r="C390"/>
      <c r="D390"/>
      <c r="E390"/>
      <c r="K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24" customFormat="1" x14ac:dyDescent="0.3">
      <c r="A391"/>
      <c r="B391"/>
      <c r="C391"/>
      <c r="D391"/>
      <c r="E391"/>
      <c r="K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24" customFormat="1" x14ac:dyDescent="0.3">
      <c r="A392"/>
      <c r="B392"/>
      <c r="C392"/>
      <c r="D392"/>
      <c r="E392"/>
      <c r="K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24" customFormat="1" x14ac:dyDescent="0.3">
      <c r="A393"/>
      <c r="B393"/>
      <c r="C393"/>
      <c r="D393"/>
      <c r="E393"/>
      <c r="K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24" customFormat="1" x14ac:dyDescent="0.3">
      <c r="A394"/>
      <c r="B394"/>
      <c r="C394"/>
      <c r="D394"/>
      <c r="E394"/>
      <c r="K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24" customFormat="1" x14ac:dyDescent="0.3">
      <c r="A395"/>
      <c r="B395"/>
      <c r="C395"/>
      <c r="D395"/>
      <c r="E395"/>
      <c r="K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24" customFormat="1" x14ac:dyDescent="0.3">
      <c r="A396"/>
      <c r="B396"/>
      <c r="C396"/>
      <c r="D396"/>
      <c r="E396"/>
      <c r="K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24" customFormat="1" x14ac:dyDescent="0.3">
      <c r="A397"/>
      <c r="B397"/>
      <c r="C397"/>
      <c r="D397"/>
      <c r="E397"/>
      <c r="K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24" customFormat="1" x14ac:dyDescent="0.3">
      <c r="A398"/>
      <c r="B398"/>
      <c r="C398"/>
      <c r="D398"/>
      <c r="E398"/>
      <c r="K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24" customFormat="1" x14ac:dyDescent="0.3">
      <c r="A399"/>
      <c r="B399"/>
      <c r="C399"/>
      <c r="D399"/>
      <c r="E399"/>
      <c r="K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24" customFormat="1" x14ac:dyDescent="0.3">
      <c r="A400"/>
      <c r="B400"/>
      <c r="C400"/>
      <c r="D400"/>
      <c r="E400"/>
      <c r="K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24" customFormat="1" x14ac:dyDescent="0.3">
      <c r="A401"/>
      <c r="B401"/>
      <c r="C401"/>
      <c r="D401"/>
      <c r="E401"/>
      <c r="K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24" customFormat="1" x14ac:dyDescent="0.3">
      <c r="A402"/>
      <c r="B402"/>
      <c r="C402"/>
      <c r="D402"/>
      <c r="E402"/>
      <c r="K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24" customFormat="1" x14ac:dyDescent="0.3">
      <c r="A403"/>
      <c r="B403"/>
      <c r="C403"/>
      <c r="D403"/>
      <c r="E403"/>
      <c r="K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24" customFormat="1" x14ac:dyDescent="0.3">
      <c r="A404"/>
      <c r="B404"/>
      <c r="C404"/>
      <c r="D404"/>
      <c r="E404"/>
      <c r="K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24" customFormat="1" x14ac:dyDescent="0.3">
      <c r="A405"/>
      <c r="B405"/>
      <c r="C405"/>
      <c r="D405"/>
      <c r="E405"/>
      <c r="K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24" customFormat="1" x14ac:dyDescent="0.3">
      <c r="A406"/>
      <c r="B406"/>
      <c r="C406"/>
      <c r="D406"/>
      <c r="E406"/>
      <c r="K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24" customFormat="1" x14ac:dyDescent="0.3">
      <c r="A407"/>
      <c r="B407"/>
      <c r="C407"/>
      <c r="D407"/>
      <c r="E407"/>
      <c r="K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24" customFormat="1" x14ac:dyDescent="0.3">
      <c r="A408"/>
      <c r="B408"/>
      <c r="C408"/>
      <c r="D408"/>
      <c r="E408"/>
      <c r="K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24" customFormat="1" x14ac:dyDescent="0.3">
      <c r="A409"/>
      <c r="B409"/>
      <c r="C409"/>
      <c r="D409"/>
      <c r="E409"/>
      <c r="K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24" customFormat="1" x14ac:dyDescent="0.3">
      <c r="A410"/>
      <c r="B410"/>
      <c r="C410"/>
      <c r="D410"/>
      <c r="E410"/>
      <c r="K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24" customFormat="1" x14ac:dyDescent="0.3">
      <c r="A411"/>
      <c r="B411"/>
      <c r="C411"/>
      <c r="D411"/>
      <c r="E411"/>
      <c r="K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24" customFormat="1" x14ac:dyDescent="0.3">
      <c r="A412"/>
      <c r="B412"/>
      <c r="C412"/>
      <c r="D412"/>
      <c r="E412"/>
      <c r="K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24" customFormat="1" x14ac:dyDescent="0.3">
      <c r="A413"/>
      <c r="B413"/>
      <c r="C413"/>
      <c r="D413"/>
      <c r="E413"/>
      <c r="K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24" customFormat="1" x14ac:dyDescent="0.3">
      <c r="A414"/>
      <c r="B414"/>
      <c r="C414"/>
      <c r="D414"/>
      <c r="E414"/>
      <c r="K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24" customFormat="1" x14ac:dyDescent="0.3">
      <c r="A415"/>
      <c r="B415"/>
      <c r="C415"/>
      <c r="D415"/>
      <c r="E415"/>
      <c r="K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24" customFormat="1" x14ac:dyDescent="0.3">
      <c r="A416"/>
      <c r="B416"/>
      <c r="C416"/>
      <c r="D416"/>
      <c r="E416"/>
      <c r="K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24" customFormat="1" x14ac:dyDescent="0.3">
      <c r="A417"/>
      <c r="B417"/>
      <c r="C417"/>
      <c r="D417"/>
      <c r="E417"/>
      <c r="K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24" customFormat="1" x14ac:dyDescent="0.3">
      <c r="A418"/>
      <c r="B418"/>
      <c r="C418"/>
      <c r="D418"/>
      <c r="E418"/>
      <c r="K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4" customFormat="1" x14ac:dyDescent="0.3">
      <c r="A419"/>
      <c r="B419"/>
      <c r="C419"/>
      <c r="D419"/>
      <c r="E419"/>
      <c r="K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4" customFormat="1" x14ac:dyDescent="0.3">
      <c r="A420"/>
      <c r="B420"/>
      <c r="C420"/>
      <c r="D420"/>
      <c r="E420"/>
      <c r="K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24" customFormat="1" x14ac:dyDescent="0.3">
      <c r="A421"/>
      <c r="B421"/>
      <c r="C421"/>
      <c r="D421"/>
      <c r="E421"/>
      <c r="K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24" customFormat="1" x14ac:dyDescent="0.3">
      <c r="A422"/>
      <c r="B422"/>
      <c r="C422"/>
      <c r="D422"/>
      <c r="E422"/>
      <c r="K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24" customFormat="1" x14ac:dyDescent="0.3">
      <c r="A423"/>
      <c r="B423"/>
      <c r="C423"/>
      <c r="D423"/>
      <c r="E423"/>
      <c r="K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24" customFormat="1" x14ac:dyDescent="0.3">
      <c r="A424"/>
      <c r="B424"/>
      <c r="C424"/>
      <c r="D424"/>
      <c r="E424"/>
      <c r="K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24" customFormat="1" x14ac:dyDescent="0.3">
      <c r="A425"/>
      <c r="B425"/>
      <c r="C425"/>
      <c r="D425"/>
      <c r="E425"/>
      <c r="K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24" customFormat="1" x14ac:dyDescent="0.3">
      <c r="A426"/>
      <c r="B426"/>
      <c r="C426"/>
      <c r="D426"/>
      <c r="E426"/>
      <c r="K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24" customFormat="1" x14ac:dyDescent="0.3">
      <c r="A427"/>
      <c r="B427"/>
      <c r="C427"/>
      <c r="D427"/>
      <c r="E427"/>
      <c r="K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24" customFormat="1" x14ac:dyDescent="0.3">
      <c r="A428"/>
      <c r="B428"/>
      <c r="C428"/>
      <c r="D428"/>
      <c r="E428"/>
      <c r="K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24" customFormat="1" x14ac:dyDescent="0.3">
      <c r="A429"/>
      <c r="B429"/>
      <c r="C429"/>
      <c r="D429"/>
      <c r="E429"/>
      <c r="K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24" customFormat="1" x14ac:dyDescent="0.3">
      <c r="A430"/>
      <c r="B430"/>
      <c r="C430"/>
      <c r="D430"/>
      <c r="E430"/>
      <c r="K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24" customFormat="1" x14ac:dyDescent="0.3">
      <c r="A431"/>
      <c r="B431"/>
      <c r="C431"/>
      <c r="D431"/>
      <c r="E431"/>
      <c r="K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24" customFormat="1" x14ac:dyDescent="0.3">
      <c r="A432"/>
      <c r="B432"/>
      <c r="C432"/>
      <c r="D432"/>
      <c r="E432"/>
      <c r="K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24" customFormat="1" x14ac:dyDescent="0.3">
      <c r="A433"/>
      <c r="B433"/>
      <c r="C433"/>
      <c r="D433"/>
      <c r="E433"/>
      <c r="K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24" customFormat="1" x14ac:dyDescent="0.3">
      <c r="A434"/>
      <c r="B434"/>
      <c r="C434"/>
      <c r="D434"/>
      <c r="E434"/>
      <c r="K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24" customFormat="1" x14ac:dyDescent="0.3">
      <c r="A435"/>
      <c r="B435"/>
      <c r="C435"/>
      <c r="D435"/>
      <c r="E435"/>
      <c r="K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24" customFormat="1" x14ac:dyDescent="0.3">
      <c r="A436"/>
      <c r="B436"/>
      <c r="C436"/>
      <c r="D436"/>
      <c r="E436"/>
      <c r="K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24" customFormat="1" x14ac:dyDescent="0.3">
      <c r="A437"/>
      <c r="B437"/>
      <c r="C437"/>
      <c r="D437"/>
      <c r="E437"/>
      <c r="K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24" customFormat="1" x14ac:dyDescent="0.3">
      <c r="A438"/>
      <c r="B438"/>
      <c r="C438"/>
      <c r="D438"/>
      <c r="E438"/>
      <c r="K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24" customFormat="1" x14ac:dyDescent="0.3">
      <c r="A439"/>
      <c r="B439"/>
      <c r="C439"/>
      <c r="D439"/>
      <c r="E439"/>
      <c r="K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24" customFormat="1" x14ac:dyDescent="0.3">
      <c r="A440"/>
      <c r="B440"/>
      <c r="C440"/>
      <c r="D440"/>
      <c r="E440"/>
      <c r="K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24" customFormat="1" x14ac:dyDescent="0.3">
      <c r="A441"/>
      <c r="B441"/>
      <c r="C441"/>
      <c r="D441"/>
      <c r="E441"/>
      <c r="K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24" customFormat="1" x14ac:dyDescent="0.3">
      <c r="A442"/>
      <c r="B442"/>
      <c r="C442"/>
      <c r="D442"/>
      <c r="E442"/>
      <c r="K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24" customFormat="1" x14ac:dyDescent="0.3">
      <c r="A443"/>
      <c r="B443"/>
      <c r="C443"/>
      <c r="D443"/>
      <c r="E443"/>
      <c r="K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24" customFormat="1" x14ac:dyDescent="0.3">
      <c r="A444"/>
      <c r="B444"/>
      <c r="C444"/>
      <c r="D444"/>
      <c r="E444"/>
      <c r="K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24" customFormat="1" x14ac:dyDescent="0.3">
      <c r="A445"/>
      <c r="B445"/>
      <c r="C445"/>
      <c r="D445"/>
      <c r="E445"/>
      <c r="K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24" customFormat="1" x14ac:dyDescent="0.3">
      <c r="A446"/>
      <c r="B446"/>
      <c r="C446"/>
      <c r="D446"/>
      <c r="E446"/>
      <c r="K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24" customFormat="1" x14ac:dyDescent="0.3">
      <c r="A447"/>
      <c r="B447"/>
      <c r="C447"/>
      <c r="D447"/>
      <c r="E447"/>
      <c r="K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24" customFormat="1" x14ac:dyDescent="0.3">
      <c r="A448"/>
      <c r="B448"/>
      <c r="C448"/>
      <c r="D448"/>
      <c r="E448"/>
      <c r="K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24" customFormat="1" x14ac:dyDescent="0.3">
      <c r="A449"/>
      <c r="B449"/>
      <c r="C449"/>
      <c r="D449"/>
      <c r="E449"/>
      <c r="K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24" customFormat="1" x14ac:dyDescent="0.3">
      <c r="A450"/>
      <c r="B450"/>
      <c r="C450"/>
      <c r="D450"/>
      <c r="E450"/>
      <c r="K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24" customFormat="1" x14ac:dyDescent="0.3">
      <c r="A451"/>
      <c r="B451"/>
      <c r="C451"/>
      <c r="D451"/>
      <c r="E451"/>
      <c r="K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24" customFormat="1" x14ac:dyDescent="0.3">
      <c r="A452"/>
      <c r="B452"/>
      <c r="C452"/>
      <c r="D452"/>
      <c r="E452"/>
      <c r="K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24" customFormat="1" x14ac:dyDescent="0.3">
      <c r="A453"/>
      <c r="B453"/>
      <c r="C453"/>
      <c r="D453"/>
      <c r="E453"/>
      <c r="K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24" customFormat="1" x14ac:dyDescent="0.3">
      <c r="A454"/>
      <c r="B454"/>
      <c r="C454"/>
      <c r="D454"/>
      <c r="E454"/>
      <c r="K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24" customFormat="1" x14ac:dyDescent="0.3">
      <c r="A455"/>
      <c r="B455"/>
      <c r="C455"/>
      <c r="D455"/>
      <c r="E455"/>
      <c r="K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24" customFormat="1" x14ac:dyDescent="0.3">
      <c r="A456"/>
      <c r="B456"/>
      <c r="C456"/>
      <c r="D456"/>
      <c r="E456"/>
      <c r="K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24" customFormat="1" x14ac:dyDescent="0.3">
      <c r="A457"/>
      <c r="B457"/>
      <c r="C457"/>
      <c r="D457"/>
      <c r="E457"/>
      <c r="K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24" customFormat="1" x14ac:dyDescent="0.3">
      <c r="A458"/>
      <c r="B458"/>
      <c r="C458"/>
      <c r="D458"/>
      <c r="E458"/>
      <c r="K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24" customFormat="1" x14ac:dyDescent="0.3">
      <c r="A459"/>
      <c r="B459"/>
      <c r="C459"/>
      <c r="D459"/>
      <c r="E459"/>
      <c r="K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24" customFormat="1" x14ac:dyDescent="0.3">
      <c r="A460"/>
      <c r="B460"/>
      <c r="C460"/>
      <c r="D460"/>
      <c r="E460"/>
      <c r="K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24" customFormat="1" x14ac:dyDescent="0.3">
      <c r="A461"/>
      <c r="B461"/>
      <c r="C461"/>
      <c r="D461"/>
      <c r="E461"/>
      <c r="K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24" customFormat="1" x14ac:dyDescent="0.3">
      <c r="A462"/>
      <c r="B462"/>
      <c r="C462"/>
      <c r="D462"/>
      <c r="E462"/>
      <c r="K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24" customFormat="1" x14ac:dyDescent="0.3">
      <c r="A463"/>
      <c r="B463"/>
      <c r="C463"/>
      <c r="D463"/>
      <c r="E463"/>
      <c r="K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24" customFormat="1" x14ac:dyDescent="0.3">
      <c r="A464"/>
      <c r="B464"/>
      <c r="C464"/>
      <c r="D464"/>
      <c r="E464"/>
      <c r="K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32" s="24" customFormat="1" x14ac:dyDescent="0.3">
      <c r="A465"/>
      <c r="B465"/>
      <c r="C465"/>
      <c r="D465"/>
      <c r="E465"/>
      <c r="K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 spans="1:32" s="24" customFormat="1" x14ac:dyDescent="0.3">
      <c r="A466"/>
      <c r="B466"/>
      <c r="C466"/>
      <c r="D466"/>
      <c r="E466"/>
      <c r="K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s="24" customFormat="1" x14ac:dyDescent="0.3">
      <c r="A467"/>
      <c r="B467"/>
      <c r="C467"/>
      <c r="D467"/>
      <c r="E467"/>
      <c r="K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 spans="1:32" s="24" customFormat="1" x14ac:dyDescent="0.3">
      <c r="A468"/>
      <c r="B468"/>
      <c r="C468"/>
      <c r="D468"/>
      <c r="E468"/>
      <c r="K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 spans="1:32" s="24" customFormat="1" x14ac:dyDescent="0.3">
      <c r="A469"/>
      <c r="B469"/>
      <c r="C469"/>
      <c r="D469"/>
      <c r="E469"/>
      <c r="K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 spans="1:32" s="24" customFormat="1" x14ac:dyDescent="0.3">
      <c r="A470"/>
      <c r="B470"/>
      <c r="C470"/>
      <c r="D470"/>
      <c r="E470"/>
      <c r="K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 spans="1:32" s="24" customFormat="1" x14ac:dyDescent="0.3">
      <c r="A471"/>
      <c r="B471"/>
      <c r="C471"/>
      <c r="D471"/>
      <c r="E471"/>
      <c r="K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</row>
    <row r="472" spans="1:32" s="24" customFormat="1" x14ac:dyDescent="0.3">
      <c r="A472"/>
      <c r="B472"/>
      <c r="C472"/>
      <c r="D472"/>
      <c r="E472"/>
      <c r="K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s="24" customFormat="1" x14ac:dyDescent="0.3">
      <c r="A473"/>
      <c r="B473"/>
      <c r="C473"/>
      <c r="D473"/>
      <c r="E473"/>
      <c r="K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 spans="1:32" s="24" customFormat="1" x14ac:dyDescent="0.3">
      <c r="A474"/>
      <c r="B474"/>
      <c r="C474"/>
      <c r="D474"/>
      <c r="E474"/>
      <c r="K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</row>
    <row r="475" spans="1:32" s="24" customFormat="1" x14ac:dyDescent="0.3">
      <c r="A475"/>
      <c r="B475"/>
      <c r="C475"/>
      <c r="D475"/>
      <c r="E475"/>
      <c r="K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</row>
    <row r="476" spans="1:32" s="24" customFormat="1" x14ac:dyDescent="0.3">
      <c r="A476"/>
      <c r="B476"/>
      <c r="C476"/>
      <c r="D476"/>
      <c r="E476"/>
      <c r="K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</row>
    <row r="477" spans="1:32" s="24" customFormat="1" x14ac:dyDescent="0.3">
      <c r="A477"/>
      <c r="B477"/>
      <c r="C477"/>
      <c r="D477"/>
      <c r="E477"/>
      <c r="K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 spans="1:32" s="24" customFormat="1" x14ac:dyDescent="0.3">
      <c r="A478"/>
      <c r="B478"/>
      <c r="C478"/>
      <c r="D478"/>
      <c r="E478"/>
      <c r="K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 spans="1:32" s="24" customFormat="1" x14ac:dyDescent="0.3">
      <c r="A479"/>
      <c r="B479"/>
      <c r="C479"/>
      <c r="D479"/>
      <c r="E479"/>
      <c r="K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</row>
    <row r="480" spans="1:32" s="24" customFormat="1" x14ac:dyDescent="0.3">
      <c r="A480"/>
      <c r="B480"/>
      <c r="C480"/>
      <c r="D480"/>
      <c r="E480"/>
      <c r="K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 spans="1:32" s="24" customFormat="1" x14ac:dyDescent="0.3">
      <c r="A481"/>
      <c r="B481"/>
      <c r="C481"/>
      <c r="D481"/>
      <c r="E481"/>
      <c r="K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 spans="1:32" s="24" customFormat="1" x14ac:dyDescent="0.3">
      <c r="A482"/>
      <c r="B482"/>
      <c r="C482"/>
      <c r="D482"/>
      <c r="E482"/>
      <c r="K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4" customFormat="1" x14ac:dyDescent="0.3">
      <c r="A483"/>
      <c r="B483"/>
      <c r="C483"/>
      <c r="D483"/>
      <c r="E483"/>
      <c r="K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s="24" customFormat="1" x14ac:dyDescent="0.3">
      <c r="A484"/>
      <c r="B484"/>
      <c r="C484"/>
      <c r="D484"/>
      <c r="E484"/>
      <c r="K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1:32" s="24" customFormat="1" x14ac:dyDescent="0.3">
      <c r="A485"/>
      <c r="B485"/>
      <c r="C485"/>
      <c r="D485"/>
      <c r="E485"/>
      <c r="K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 spans="1:32" s="24" customFormat="1" x14ac:dyDescent="0.3">
      <c r="A486"/>
      <c r="B486"/>
      <c r="C486"/>
      <c r="D486"/>
      <c r="E486"/>
      <c r="K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 spans="1:32" s="24" customFormat="1" x14ac:dyDescent="0.3">
      <c r="A487"/>
      <c r="B487"/>
      <c r="C487"/>
      <c r="D487"/>
      <c r="E487"/>
      <c r="K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 spans="1:32" s="24" customFormat="1" x14ac:dyDescent="0.3">
      <c r="A488"/>
      <c r="B488"/>
      <c r="C488"/>
      <c r="D488"/>
      <c r="E488"/>
      <c r="K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s="24" customFormat="1" x14ac:dyDescent="0.3">
      <c r="A489"/>
      <c r="B489"/>
      <c r="C489"/>
      <c r="D489"/>
      <c r="E489"/>
      <c r="K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 spans="1:32" s="24" customFormat="1" x14ac:dyDescent="0.3">
      <c r="A490"/>
      <c r="B490"/>
      <c r="C490"/>
      <c r="D490"/>
      <c r="E490"/>
      <c r="K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</row>
    <row r="491" spans="1:32" s="24" customFormat="1" x14ac:dyDescent="0.3">
      <c r="A491"/>
      <c r="B491"/>
      <c r="C491"/>
      <c r="D491"/>
      <c r="E491"/>
      <c r="K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 spans="1:32" s="24" customFormat="1" x14ac:dyDescent="0.3">
      <c r="A492"/>
      <c r="B492"/>
      <c r="C492"/>
      <c r="D492"/>
      <c r="E492"/>
      <c r="K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</row>
    <row r="493" spans="1:32" s="24" customFormat="1" x14ac:dyDescent="0.3">
      <c r="A493"/>
      <c r="B493"/>
      <c r="C493"/>
      <c r="D493"/>
      <c r="E493"/>
      <c r="K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s="24" customFormat="1" x14ac:dyDescent="0.3">
      <c r="A494"/>
      <c r="B494"/>
      <c r="C494"/>
      <c r="D494"/>
      <c r="E494"/>
      <c r="K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 spans="1:32" s="24" customFormat="1" x14ac:dyDescent="0.3">
      <c r="A495"/>
      <c r="B495"/>
      <c r="C495"/>
      <c r="D495"/>
      <c r="E495"/>
      <c r="K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 spans="1:32" s="24" customFormat="1" x14ac:dyDescent="0.3">
      <c r="A496"/>
      <c r="B496"/>
      <c r="C496"/>
      <c r="D496"/>
      <c r="E496"/>
      <c r="K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 spans="1:32" s="24" customFormat="1" x14ac:dyDescent="0.3">
      <c r="A497"/>
      <c r="B497"/>
      <c r="C497"/>
      <c r="D497"/>
      <c r="E497"/>
      <c r="K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s="24" customFormat="1" x14ac:dyDescent="0.3">
      <c r="A498"/>
      <c r="B498"/>
      <c r="C498"/>
      <c r="D498"/>
      <c r="E498"/>
      <c r="K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s="24" customFormat="1" x14ac:dyDescent="0.3">
      <c r="A499"/>
      <c r="B499"/>
      <c r="C499"/>
      <c r="D499"/>
      <c r="E499"/>
      <c r="K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s="24" customFormat="1" x14ac:dyDescent="0.3">
      <c r="A500"/>
      <c r="B500"/>
      <c r="C500"/>
      <c r="D500"/>
      <c r="E500"/>
      <c r="K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s="24" customFormat="1" x14ac:dyDescent="0.3">
      <c r="A501"/>
      <c r="B501"/>
      <c r="C501"/>
      <c r="D501"/>
      <c r="E501"/>
      <c r="K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s="24" customFormat="1" x14ac:dyDescent="0.3">
      <c r="A502"/>
      <c r="B502"/>
      <c r="C502"/>
      <c r="D502"/>
      <c r="E502"/>
      <c r="K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s="24" customFormat="1" x14ac:dyDescent="0.3">
      <c r="A503"/>
      <c r="B503"/>
      <c r="C503"/>
      <c r="D503"/>
      <c r="E503"/>
      <c r="K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s="24" customFormat="1" x14ac:dyDescent="0.3">
      <c r="A504"/>
      <c r="B504"/>
      <c r="C504"/>
      <c r="D504"/>
      <c r="E504"/>
      <c r="K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s="24" customFormat="1" x14ac:dyDescent="0.3">
      <c r="A505"/>
      <c r="B505"/>
      <c r="C505"/>
      <c r="D505"/>
      <c r="E505"/>
      <c r="K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 spans="1:32" s="24" customFormat="1" x14ac:dyDescent="0.3">
      <c r="A506"/>
      <c r="B506"/>
      <c r="C506"/>
      <c r="D506"/>
      <c r="E506"/>
      <c r="K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s="24" customFormat="1" x14ac:dyDescent="0.3">
      <c r="A507"/>
      <c r="B507"/>
      <c r="C507"/>
      <c r="D507"/>
      <c r="E507"/>
      <c r="K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s="24" customFormat="1" x14ac:dyDescent="0.3">
      <c r="A508"/>
      <c r="B508"/>
      <c r="C508"/>
      <c r="D508"/>
      <c r="E508"/>
      <c r="K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s="24" customFormat="1" x14ac:dyDescent="0.3">
      <c r="A509"/>
      <c r="B509"/>
      <c r="C509"/>
      <c r="D509"/>
      <c r="E509"/>
      <c r="K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s="24" customFormat="1" x14ac:dyDescent="0.3">
      <c r="A510"/>
      <c r="B510"/>
      <c r="C510"/>
      <c r="D510"/>
      <c r="E510"/>
      <c r="K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s="24" customFormat="1" x14ac:dyDescent="0.3">
      <c r="A511"/>
      <c r="B511"/>
      <c r="C511"/>
      <c r="D511"/>
      <c r="E511"/>
      <c r="K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s="24" customFormat="1" x14ac:dyDescent="0.3">
      <c r="A512"/>
      <c r="B512"/>
      <c r="C512"/>
      <c r="D512"/>
      <c r="E512"/>
      <c r="K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2" s="24" customFormat="1" x14ac:dyDescent="0.3">
      <c r="A513"/>
      <c r="B513"/>
      <c r="C513"/>
      <c r="D513"/>
      <c r="E513"/>
      <c r="K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 spans="1:32" s="24" customFormat="1" x14ac:dyDescent="0.3">
      <c r="A514"/>
      <c r="B514"/>
      <c r="C514"/>
      <c r="D514"/>
      <c r="E514"/>
      <c r="K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s="24" customFormat="1" x14ac:dyDescent="0.3">
      <c r="A515"/>
      <c r="B515"/>
      <c r="C515"/>
      <c r="D515"/>
      <c r="E515"/>
      <c r="K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 spans="1:32" s="24" customFormat="1" x14ac:dyDescent="0.3">
      <c r="A516"/>
      <c r="B516"/>
      <c r="C516"/>
      <c r="D516"/>
      <c r="E516"/>
      <c r="K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 spans="1:32" s="24" customFormat="1" x14ac:dyDescent="0.3">
      <c r="A517"/>
      <c r="B517"/>
      <c r="C517"/>
      <c r="D517"/>
      <c r="E517"/>
      <c r="K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 spans="1:32" s="24" customFormat="1" x14ac:dyDescent="0.3">
      <c r="A518"/>
      <c r="B518"/>
      <c r="C518"/>
      <c r="D518"/>
      <c r="E518"/>
      <c r="K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 spans="1:32" s="24" customFormat="1" x14ac:dyDescent="0.3">
      <c r="A519"/>
      <c r="B519"/>
      <c r="C519"/>
      <c r="D519"/>
      <c r="E519"/>
      <c r="K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 spans="1:32" s="24" customFormat="1" x14ac:dyDescent="0.3">
      <c r="A520"/>
      <c r="B520"/>
      <c r="C520"/>
      <c r="D520"/>
      <c r="E520"/>
      <c r="K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 spans="1:32" s="24" customFormat="1" x14ac:dyDescent="0.3">
      <c r="A521"/>
      <c r="B521"/>
      <c r="C521"/>
      <c r="D521"/>
      <c r="E521"/>
      <c r="K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 spans="1:32" s="24" customFormat="1" x14ac:dyDescent="0.3">
      <c r="A522"/>
      <c r="B522"/>
      <c r="C522"/>
      <c r="D522"/>
      <c r="E522"/>
      <c r="K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 spans="1:32" s="24" customFormat="1" x14ac:dyDescent="0.3">
      <c r="A523"/>
      <c r="B523"/>
      <c r="C523"/>
      <c r="D523"/>
      <c r="E523"/>
      <c r="K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 spans="1:32" s="24" customFormat="1" x14ac:dyDescent="0.3">
      <c r="A524"/>
      <c r="B524"/>
      <c r="C524"/>
      <c r="D524"/>
      <c r="E524"/>
      <c r="K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 spans="1:32" s="24" customFormat="1" x14ac:dyDescent="0.3">
      <c r="A525"/>
      <c r="B525"/>
      <c r="C525"/>
      <c r="D525"/>
      <c r="E525"/>
      <c r="K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 spans="1:32" s="24" customFormat="1" x14ac:dyDescent="0.3">
      <c r="A526"/>
      <c r="B526"/>
      <c r="C526"/>
      <c r="D526"/>
      <c r="E526"/>
      <c r="K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4" customFormat="1" x14ac:dyDescent="0.3">
      <c r="A527"/>
      <c r="B527"/>
      <c r="C527"/>
      <c r="D527"/>
      <c r="E527"/>
      <c r="K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s="24" customFormat="1" x14ac:dyDescent="0.3">
      <c r="A528"/>
      <c r="B528"/>
      <c r="C528"/>
      <c r="D528"/>
      <c r="E528"/>
      <c r="K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 spans="1:32" s="24" customFormat="1" x14ac:dyDescent="0.3">
      <c r="A529"/>
      <c r="B529"/>
      <c r="C529"/>
      <c r="D529"/>
      <c r="E529"/>
      <c r="K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 spans="1:32" s="24" customFormat="1" x14ac:dyDescent="0.3">
      <c r="A530"/>
      <c r="B530"/>
      <c r="C530"/>
      <c r="D530"/>
      <c r="E530"/>
      <c r="K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 spans="1:32" s="24" customFormat="1" x14ac:dyDescent="0.3">
      <c r="A531"/>
      <c r="B531"/>
      <c r="C531"/>
      <c r="D531"/>
      <c r="E531"/>
      <c r="K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 spans="1:32" s="24" customFormat="1" x14ac:dyDescent="0.3">
      <c r="A532"/>
      <c r="B532"/>
      <c r="C532"/>
      <c r="D532"/>
      <c r="E532"/>
      <c r="K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 spans="1:32" s="24" customFormat="1" x14ac:dyDescent="0.3">
      <c r="A533"/>
      <c r="B533"/>
      <c r="C533"/>
      <c r="D533"/>
      <c r="E533"/>
      <c r="K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 spans="1:32" s="24" customFormat="1" x14ac:dyDescent="0.3">
      <c r="A534"/>
      <c r="B534"/>
      <c r="C534"/>
      <c r="D534"/>
      <c r="E534"/>
      <c r="K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4" customFormat="1" x14ac:dyDescent="0.3">
      <c r="A535"/>
      <c r="B535"/>
      <c r="C535"/>
      <c r="D535"/>
      <c r="E535"/>
      <c r="K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s="24" customFormat="1" x14ac:dyDescent="0.3">
      <c r="A536"/>
      <c r="B536"/>
      <c r="C536"/>
      <c r="D536"/>
      <c r="E536"/>
      <c r="K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 spans="1:32" s="24" customFormat="1" x14ac:dyDescent="0.3">
      <c r="A537"/>
      <c r="B537"/>
      <c r="C537"/>
      <c r="D537"/>
      <c r="E537"/>
      <c r="K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 spans="1:32" s="24" customFormat="1" x14ac:dyDescent="0.3">
      <c r="A538"/>
      <c r="B538"/>
      <c r="C538"/>
      <c r="D538"/>
      <c r="E538"/>
      <c r="K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 spans="1:32" s="24" customFormat="1" x14ac:dyDescent="0.3">
      <c r="A539"/>
      <c r="B539"/>
      <c r="C539"/>
      <c r="D539"/>
      <c r="E539"/>
      <c r="K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</row>
    <row r="540" spans="1:32" s="24" customFormat="1" x14ac:dyDescent="0.3">
      <c r="A540"/>
      <c r="B540"/>
      <c r="C540"/>
      <c r="D540"/>
      <c r="E540"/>
      <c r="K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 spans="1:32" s="24" customFormat="1" x14ac:dyDescent="0.3">
      <c r="A541"/>
      <c r="B541"/>
      <c r="C541"/>
      <c r="D541"/>
      <c r="E541"/>
      <c r="K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</row>
    <row r="542" spans="1:32" s="24" customFormat="1" x14ac:dyDescent="0.3">
      <c r="A542"/>
      <c r="B542"/>
      <c r="C542"/>
      <c r="D542"/>
      <c r="E542"/>
      <c r="K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 spans="1:32" s="24" customFormat="1" x14ac:dyDescent="0.3">
      <c r="A543"/>
      <c r="B543"/>
      <c r="C543"/>
      <c r="D543"/>
      <c r="E543"/>
      <c r="K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 spans="1:32" s="24" customFormat="1" x14ac:dyDescent="0.3">
      <c r="A544"/>
      <c r="B544"/>
      <c r="C544"/>
      <c r="D544"/>
      <c r="E544"/>
      <c r="K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 spans="1:32" s="24" customFormat="1" x14ac:dyDescent="0.3">
      <c r="A545"/>
      <c r="B545"/>
      <c r="C545"/>
      <c r="D545"/>
      <c r="E545"/>
      <c r="K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 spans="1:32" s="24" customFormat="1" x14ac:dyDescent="0.3">
      <c r="A546"/>
      <c r="B546"/>
      <c r="C546"/>
      <c r="D546"/>
      <c r="E546"/>
      <c r="K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</row>
    <row r="547" spans="1:32" s="24" customFormat="1" x14ac:dyDescent="0.3">
      <c r="A547"/>
      <c r="B547"/>
      <c r="C547"/>
      <c r="D547"/>
      <c r="E547"/>
      <c r="K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</row>
    <row r="548" spans="1:32" s="24" customFormat="1" x14ac:dyDescent="0.3">
      <c r="A548"/>
      <c r="B548"/>
      <c r="C548"/>
      <c r="D548"/>
      <c r="E548"/>
      <c r="K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 spans="1:32" s="24" customFormat="1" x14ac:dyDescent="0.3">
      <c r="A549"/>
      <c r="B549"/>
      <c r="C549"/>
      <c r="D549"/>
      <c r="E549"/>
      <c r="K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 spans="1:32" s="24" customFormat="1" x14ac:dyDescent="0.3">
      <c r="A550"/>
      <c r="B550"/>
      <c r="C550"/>
      <c r="D550"/>
      <c r="E550"/>
      <c r="K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</row>
    <row r="551" spans="1:32" s="24" customFormat="1" x14ac:dyDescent="0.3">
      <c r="A551"/>
      <c r="B551"/>
      <c r="C551"/>
      <c r="D551"/>
      <c r="E551"/>
      <c r="K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 spans="1:32" s="24" customFormat="1" x14ac:dyDescent="0.3">
      <c r="A552"/>
      <c r="B552"/>
      <c r="C552"/>
      <c r="D552"/>
      <c r="E552"/>
      <c r="K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 spans="1:32" s="24" customFormat="1" x14ac:dyDescent="0.3">
      <c r="A553"/>
      <c r="B553"/>
      <c r="C553"/>
      <c r="D553"/>
      <c r="E553"/>
      <c r="K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 spans="1:32" s="24" customFormat="1" x14ac:dyDescent="0.3">
      <c r="A554"/>
      <c r="B554"/>
      <c r="C554"/>
      <c r="D554"/>
      <c r="E554"/>
      <c r="K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 spans="1:32" s="24" customFormat="1" x14ac:dyDescent="0.3">
      <c r="A555"/>
      <c r="B555"/>
      <c r="C555"/>
      <c r="D555"/>
      <c r="E555"/>
      <c r="K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 spans="1:32" s="24" customFormat="1" x14ac:dyDescent="0.3">
      <c r="A556"/>
      <c r="B556"/>
      <c r="C556"/>
      <c r="D556"/>
      <c r="E556"/>
      <c r="K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 spans="1:32" s="24" customFormat="1" x14ac:dyDescent="0.3">
      <c r="A557"/>
      <c r="B557"/>
      <c r="C557"/>
      <c r="D557"/>
      <c r="E557"/>
      <c r="K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4" customFormat="1" x14ac:dyDescent="0.3">
      <c r="A558"/>
      <c r="B558"/>
      <c r="C558"/>
      <c r="D558"/>
      <c r="E558"/>
      <c r="K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</row>
    <row r="559" spans="1:32" s="24" customFormat="1" x14ac:dyDescent="0.3">
      <c r="A559"/>
      <c r="B559"/>
      <c r="C559"/>
      <c r="D559"/>
      <c r="E559"/>
      <c r="K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 spans="1:32" s="24" customFormat="1" x14ac:dyDescent="0.3">
      <c r="A560"/>
      <c r="B560"/>
      <c r="C560"/>
      <c r="D560"/>
      <c r="E560"/>
      <c r="K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 spans="1:32" s="24" customFormat="1" x14ac:dyDescent="0.3">
      <c r="A561"/>
      <c r="B561"/>
      <c r="C561"/>
      <c r="D561"/>
      <c r="E561"/>
      <c r="K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 spans="1:32" s="24" customFormat="1" x14ac:dyDescent="0.3">
      <c r="A562"/>
      <c r="B562"/>
      <c r="C562"/>
      <c r="D562"/>
      <c r="E562"/>
      <c r="K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 spans="1:32" s="24" customFormat="1" x14ac:dyDescent="0.3">
      <c r="A563"/>
      <c r="B563"/>
      <c r="C563"/>
      <c r="D563"/>
      <c r="E563"/>
      <c r="K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</row>
    <row r="564" spans="1:32" s="24" customFormat="1" x14ac:dyDescent="0.3">
      <c r="A564"/>
      <c r="B564"/>
      <c r="C564"/>
      <c r="D564"/>
      <c r="E564"/>
      <c r="K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 spans="1:32" s="24" customFormat="1" x14ac:dyDescent="0.3">
      <c r="A565"/>
      <c r="B565"/>
      <c r="C565"/>
      <c r="D565"/>
      <c r="E565"/>
      <c r="K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</row>
    <row r="566" spans="1:32" s="24" customFormat="1" x14ac:dyDescent="0.3">
      <c r="A566"/>
      <c r="B566"/>
      <c r="C566"/>
      <c r="D566"/>
      <c r="E566"/>
      <c r="K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 spans="1:32" s="24" customFormat="1" x14ac:dyDescent="0.3">
      <c r="A567"/>
      <c r="B567"/>
      <c r="C567"/>
      <c r="D567"/>
      <c r="E567"/>
      <c r="K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</row>
    <row r="568" spans="1:32" s="24" customFormat="1" x14ac:dyDescent="0.3">
      <c r="A568"/>
      <c r="B568"/>
      <c r="C568"/>
      <c r="D568"/>
      <c r="E568"/>
      <c r="K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 spans="1:32" s="24" customFormat="1" x14ac:dyDescent="0.3">
      <c r="A569"/>
      <c r="B569"/>
      <c r="C569"/>
      <c r="D569"/>
      <c r="E569"/>
      <c r="K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</row>
    <row r="570" spans="1:32" s="24" customFormat="1" x14ac:dyDescent="0.3">
      <c r="A570"/>
      <c r="B570"/>
      <c r="C570"/>
      <c r="D570"/>
      <c r="E570"/>
      <c r="K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 spans="1:32" s="24" customFormat="1" x14ac:dyDescent="0.3">
      <c r="A571"/>
      <c r="B571"/>
      <c r="C571"/>
      <c r="D571"/>
      <c r="E571"/>
      <c r="K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 spans="1:32" s="24" customFormat="1" x14ac:dyDescent="0.3">
      <c r="A572"/>
      <c r="B572"/>
      <c r="C572"/>
      <c r="D572"/>
      <c r="E572"/>
      <c r="K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 spans="1:32" s="24" customFormat="1" x14ac:dyDescent="0.3">
      <c r="A573"/>
      <c r="B573"/>
      <c r="C573"/>
      <c r="D573"/>
      <c r="E573"/>
      <c r="K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</row>
    <row r="574" spans="1:32" s="24" customFormat="1" x14ac:dyDescent="0.3">
      <c r="A574"/>
      <c r="B574"/>
      <c r="C574"/>
      <c r="D574"/>
      <c r="E574"/>
      <c r="K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</row>
    <row r="575" spans="1:32" s="24" customFormat="1" x14ac:dyDescent="0.3">
      <c r="A575"/>
      <c r="B575"/>
      <c r="C575"/>
      <c r="D575"/>
      <c r="E575"/>
      <c r="K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</row>
    <row r="576" spans="1:32" s="24" customFormat="1" x14ac:dyDescent="0.3">
      <c r="A576"/>
      <c r="B576"/>
      <c r="C576"/>
      <c r="D576"/>
      <c r="E576"/>
      <c r="K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 spans="1:32" s="24" customFormat="1" x14ac:dyDescent="0.3">
      <c r="A577"/>
      <c r="B577"/>
      <c r="C577"/>
      <c r="D577"/>
      <c r="E577"/>
      <c r="K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 spans="1:32" s="24" customFormat="1" x14ac:dyDescent="0.3">
      <c r="A578"/>
      <c r="B578"/>
      <c r="C578"/>
      <c r="D578"/>
      <c r="E578"/>
      <c r="K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 spans="1:32" s="24" customFormat="1" x14ac:dyDescent="0.3">
      <c r="A579"/>
      <c r="B579"/>
      <c r="C579"/>
      <c r="D579"/>
      <c r="E579"/>
      <c r="K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 spans="1:32" s="24" customFormat="1" x14ac:dyDescent="0.3">
      <c r="A580"/>
      <c r="B580"/>
      <c r="C580"/>
      <c r="D580"/>
      <c r="E580"/>
      <c r="K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</row>
    <row r="581" spans="1:32" s="24" customFormat="1" x14ac:dyDescent="0.3">
      <c r="A581"/>
      <c r="B581"/>
      <c r="C581"/>
      <c r="D581"/>
      <c r="E581"/>
      <c r="K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</row>
    <row r="582" spans="1:32" s="24" customFormat="1" x14ac:dyDescent="0.3">
      <c r="A582"/>
      <c r="B582"/>
      <c r="C582"/>
      <c r="D582"/>
      <c r="E582"/>
      <c r="K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 spans="1:32" s="24" customFormat="1" x14ac:dyDescent="0.3">
      <c r="A583"/>
      <c r="B583"/>
      <c r="C583"/>
      <c r="D583"/>
      <c r="E583"/>
      <c r="K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</row>
    <row r="584" spans="1:32" s="24" customFormat="1" x14ac:dyDescent="0.3">
      <c r="A584"/>
      <c r="B584"/>
      <c r="C584"/>
      <c r="D584"/>
      <c r="E584"/>
      <c r="K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</row>
    <row r="585" spans="1:32" s="24" customFormat="1" x14ac:dyDescent="0.3">
      <c r="A585"/>
      <c r="B585"/>
      <c r="C585"/>
      <c r="D585"/>
      <c r="E585"/>
      <c r="K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 spans="1:32" s="24" customFormat="1" x14ac:dyDescent="0.3">
      <c r="A586"/>
      <c r="B586"/>
      <c r="C586"/>
      <c r="D586"/>
      <c r="E586"/>
      <c r="K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 spans="1:32" s="24" customFormat="1" x14ac:dyDescent="0.3">
      <c r="A587"/>
      <c r="B587"/>
      <c r="C587"/>
      <c r="D587"/>
      <c r="E587"/>
      <c r="K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 spans="1:32" s="24" customFormat="1" x14ac:dyDescent="0.3">
      <c r="A588"/>
      <c r="B588"/>
      <c r="C588"/>
      <c r="D588"/>
      <c r="E588"/>
      <c r="K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 spans="1:32" s="24" customFormat="1" x14ac:dyDescent="0.3">
      <c r="A589"/>
      <c r="B589"/>
      <c r="C589"/>
      <c r="D589"/>
      <c r="E589"/>
      <c r="K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 spans="1:32" s="24" customFormat="1" x14ac:dyDescent="0.3">
      <c r="A590"/>
      <c r="B590"/>
      <c r="C590"/>
      <c r="D590"/>
      <c r="E590"/>
      <c r="K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 spans="1:32" s="24" customFormat="1" x14ac:dyDescent="0.3">
      <c r="A591"/>
      <c r="B591"/>
      <c r="C591"/>
      <c r="D591"/>
      <c r="E591"/>
      <c r="K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s="24" customFormat="1" x14ac:dyDescent="0.3">
      <c r="A592"/>
      <c r="B592"/>
      <c r="C592"/>
      <c r="D592"/>
      <c r="E592"/>
      <c r="K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 spans="1:32" s="24" customFormat="1" x14ac:dyDescent="0.3">
      <c r="A593"/>
      <c r="B593"/>
      <c r="C593"/>
      <c r="D593"/>
      <c r="E593"/>
      <c r="K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 spans="1:32" s="24" customFormat="1" x14ac:dyDescent="0.3">
      <c r="A594"/>
      <c r="B594"/>
      <c r="C594"/>
      <c r="D594"/>
      <c r="E594"/>
      <c r="K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 spans="1:32" s="24" customFormat="1" x14ac:dyDescent="0.3">
      <c r="A595"/>
      <c r="B595"/>
      <c r="C595"/>
      <c r="D595"/>
      <c r="E595"/>
      <c r="K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 spans="1:32" s="24" customFormat="1" x14ac:dyDescent="0.3">
      <c r="A596"/>
      <c r="B596"/>
      <c r="C596"/>
      <c r="D596"/>
      <c r="E596"/>
      <c r="K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 spans="1:32" s="24" customFormat="1" x14ac:dyDescent="0.3">
      <c r="A597"/>
      <c r="B597"/>
      <c r="C597"/>
      <c r="D597"/>
      <c r="E597"/>
      <c r="K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 spans="1:32" s="24" customFormat="1" x14ac:dyDescent="0.3">
      <c r="A598"/>
      <c r="B598"/>
      <c r="C598"/>
      <c r="D598"/>
      <c r="E598"/>
      <c r="K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s="24" customFormat="1" x14ac:dyDescent="0.3">
      <c r="A599"/>
      <c r="B599"/>
      <c r="C599"/>
      <c r="D599"/>
      <c r="E599"/>
      <c r="K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</row>
    <row r="600" spans="1:32" s="24" customFormat="1" x14ac:dyDescent="0.3">
      <c r="A600"/>
      <c r="B600"/>
      <c r="C600"/>
      <c r="D600"/>
      <c r="E600"/>
      <c r="K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s="24" customFormat="1" x14ac:dyDescent="0.3">
      <c r="A601"/>
      <c r="B601"/>
      <c r="C601"/>
      <c r="D601"/>
      <c r="E601"/>
      <c r="K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</row>
    <row r="602" spans="1:32" s="24" customFormat="1" x14ac:dyDescent="0.3">
      <c r="A602"/>
      <c r="B602"/>
      <c r="C602"/>
      <c r="D602"/>
      <c r="E602"/>
      <c r="K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</row>
    <row r="603" spans="1:32" s="24" customFormat="1" x14ac:dyDescent="0.3">
      <c r="A603"/>
      <c r="B603"/>
      <c r="C603"/>
      <c r="D603"/>
      <c r="E603"/>
      <c r="K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</row>
    <row r="604" spans="1:32" s="24" customFormat="1" x14ac:dyDescent="0.3">
      <c r="A604"/>
      <c r="B604"/>
      <c r="C604"/>
      <c r="D604"/>
      <c r="E604"/>
      <c r="K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s="24" customFormat="1" x14ac:dyDescent="0.3">
      <c r="A605"/>
      <c r="B605"/>
      <c r="C605"/>
      <c r="D605"/>
      <c r="E605"/>
      <c r="K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</row>
    <row r="606" spans="1:32" s="24" customFormat="1" x14ac:dyDescent="0.3">
      <c r="A606"/>
      <c r="B606"/>
      <c r="C606"/>
      <c r="D606"/>
      <c r="E606"/>
      <c r="K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</row>
    <row r="607" spans="1:32" s="24" customFormat="1" x14ac:dyDescent="0.3">
      <c r="A607"/>
      <c r="B607"/>
      <c r="C607"/>
      <c r="D607"/>
      <c r="E607"/>
      <c r="K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</row>
    <row r="608" spans="1:32" s="24" customFormat="1" x14ac:dyDescent="0.3">
      <c r="A608"/>
      <c r="B608"/>
      <c r="C608"/>
      <c r="D608"/>
      <c r="E608"/>
      <c r="K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 spans="1:32" s="24" customFormat="1" x14ac:dyDescent="0.3">
      <c r="A609"/>
      <c r="B609"/>
      <c r="C609"/>
      <c r="D609"/>
      <c r="E609"/>
      <c r="K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 spans="1:32" s="24" customFormat="1" x14ac:dyDescent="0.3">
      <c r="A610"/>
      <c r="B610"/>
      <c r="C610"/>
      <c r="D610"/>
      <c r="E610"/>
      <c r="K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 spans="1:32" s="24" customFormat="1" x14ac:dyDescent="0.3">
      <c r="A611"/>
      <c r="B611"/>
      <c r="C611"/>
      <c r="D611"/>
      <c r="E611"/>
      <c r="K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</row>
    <row r="612" spans="1:32" s="24" customFormat="1" x14ac:dyDescent="0.3">
      <c r="A612"/>
      <c r="B612"/>
      <c r="C612"/>
      <c r="D612"/>
      <c r="E612"/>
      <c r="K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 spans="1:32" s="24" customFormat="1" x14ac:dyDescent="0.3">
      <c r="A613"/>
      <c r="B613"/>
      <c r="C613"/>
      <c r="D613"/>
      <c r="E613"/>
      <c r="K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 spans="1:32" s="24" customFormat="1" x14ac:dyDescent="0.3">
      <c r="A614"/>
      <c r="B614"/>
      <c r="C614"/>
      <c r="D614"/>
      <c r="E614"/>
      <c r="K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 spans="1:32" s="24" customFormat="1" x14ac:dyDescent="0.3">
      <c r="A615"/>
      <c r="B615"/>
      <c r="C615"/>
      <c r="D615"/>
      <c r="E615"/>
      <c r="K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 spans="1:32" s="24" customFormat="1" x14ac:dyDescent="0.3">
      <c r="A616"/>
      <c r="B616"/>
      <c r="C616"/>
      <c r="D616"/>
      <c r="E616"/>
      <c r="K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 spans="1:32" s="24" customFormat="1" x14ac:dyDescent="0.3">
      <c r="A617"/>
      <c r="B617"/>
      <c r="C617"/>
      <c r="D617"/>
      <c r="E617"/>
      <c r="K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 spans="1:32" s="24" customFormat="1" x14ac:dyDescent="0.3">
      <c r="A618"/>
      <c r="B618"/>
      <c r="C618"/>
      <c r="D618"/>
      <c r="E618"/>
      <c r="K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 spans="1:32" s="24" customFormat="1" x14ac:dyDescent="0.3">
      <c r="A619"/>
      <c r="B619"/>
      <c r="C619"/>
      <c r="D619"/>
      <c r="E619"/>
      <c r="K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 spans="1:32" s="24" customFormat="1" x14ac:dyDescent="0.3">
      <c r="A620"/>
      <c r="B620"/>
      <c r="C620"/>
      <c r="D620"/>
      <c r="E620"/>
      <c r="K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 spans="1:32" s="24" customFormat="1" x14ac:dyDescent="0.3">
      <c r="A621"/>
      <c r="B621"/>
      <c r="C621"/>
      <c r="D621"/>
      <c r="E621"/>
      <c r="K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</row>
    <row r="622" spans="1:32" s="24" customFormat="1" x14ac:dyDescent="0.3">
      <c r="A622"/>
      <c r="B622"/>
      <c r="C622"/>
      <c r="D622"/>
      <c r="E622"/>
      <c r="K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s="24" customFormat="1" x14ac:dyDescent="0.3">
      <c r="A623"/>
      <c r="B623"/>
      <c r="C623"/>
      <c r="D623"/>
      <c r="E623"/>
      <c r="K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 spans="1:32" s="24" customFormat="1" x14ac:dyDescent="0.3">
      <c r="A624"/>
      <c r="B624"/>
      <c r="C624"/>
      <c r="D624"/>
      <c r="E624"/>
      <c r="K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 spans="1:32" s="24" customFormat="1" x14ac:dyDescent="0.3">
      <c r="A625"/>
      <c r="B625"/>
      <c r="C625"/>
      <c r="D625"/>
      <c r="E625"/>
      <c r="K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 spans="1:32" s="24" customFormat="1" x14ac:dyDescent="0.3">
      <c r="A626"/>
      <c r="B626"/>
      <c r="C626"/>
      <c r="D626"/>
      <c r="E626"/>
      <c r="K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</row>
    <row r="627" spans="1:32" s="24" customFormat="1" x14ac:dyDescent="0.3">
      <c r="A627"/>
      <c r="B627"/>
      <c r="C627"/>
      <c r="D627"/>
      <c r="E627"/>
      <c r="K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</row>
    <row r="628" spans="1:32" s="24" customFormat="1" x14ac:dyDescent="0.3">
      <c r="A628"/>
      <c r="B628"/>
      <c r="C628"/>
      <c r="D628"/>
      <c r="E628"/>
      <c r="K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 spans="1:32" s="24" customFormat="1" x14ac:dyDescent="0.3">
      <c r="A629"/>
      <c r="B629"/>
      <c r="C629"/>
      <c r="D629"/>
      <c r="E629"/>
      <c r="K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 spans="1:32" s="24" customFormat="1" x14ac:dyDescent="0.3">
      <c r="A630"/>
      <c r="B630"/>
      <c r="C630"/>
      <c r="D630"/>
      <c r="E630"/>
      <c r="K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 spans="1:32" s="24" customFormat="1" x14ac:dyDescent="0.3">
      <c r="A631"/>
      <c r="B631"/>
      <c r="C631"/>
      <c r="D631"/>
      <c r="E631"/>
      <c r="K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 spans="1:32" s="24" customFormat="1" x14ac:dyDescent="0.3">
      <c r="A632"/>
      <c r="B632"/>
      <c r="C632"/>
      <c r="D632"/>
      <c r="E632"/>
      <c r="K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 spans="1:32" s="24" customFormat="1" x14ac:dyDescent="0.3">
      <c r="A633"/>
      <c r="B633"/>
      <c r="C633"/>
      <c r="D633"/>
      <c r="E633"/>
      <c r="K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 spans="1:32" s="24" customFormat="1" x14ac:dyDescent="0.3">
      <c r="A634"/>
      <c r="B634"/>
      <c r="C634"/>
      <c r="D634"/>
      <c r="E634"/>
      <c r="K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 spans="1:32" s="24" customFormat="1" x14ac:dyDescent="0.3">
      <c r="A635"/>
      <c r="B635"/>
      <c r="C635"/>
      <c r="D635"/>
      <c r="E635"/>
      <c r="K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 spans="1:32" s="24" customFormat="1" x14ac:dyDescent="0.3">
      <c r="A636"/>
      <c r="B636"/>
      <c r="C636"/>
      <c r="D636"/>
      <c r="E636"/>
      <c r="K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 spans="1:32" s="24" customFormat="1" x14ac:dyDescent="0.3">
      <c r="A637"/>
      <c r="B637"/>
      <c r="C637"/>
      <c r="D637"/>
      <c r="E637"/>
      <c r="K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 spans="1:32" s="24" customFormat="1" x14ac:dyDescent="0.3">
      <c r="A638"/>
      <c r="B638"/>
      <c r="C638"/>
      <c r="D638"/>
      <c r="E638"/>
      <c r="K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 spans="1:32" s="24" customFormat="1" x14ac:dyDescent="0.3">
      <c r="A639"/>
      <c r="B639"/>
      <c r="C639"/>
      <c r="D639"/>
      <c r="E639"/>
      <c r="K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 spans="1:32" s="24" customFormat="1" x14ac:dyDescent="0.3">
      <c r="A640"/>
      <c r="B640"/>
      <c r="C640"/>
      <c r="D640"/>
      <c r="E640"/>
      <c r="K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 spans="1:32" s="24" customFormat="1" x14ac:dyDescent="0.3">
      <c r="A641"/>
      <c r="B641"/>
      <c r="C641"/>
      <c r="D641"/>
      <c r="E641"/>
      <c r="K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 spans="1:32" s="24" customFormat="1" x14ac:dyDescent="0.3">
      <c r="A642"/>
      <c r="B642"/>
      <c r="C642"/>
      <c r="D642"/>
      <c r="E642"/>
      <c r="K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 spans="1:32" s="24" customFormat="1" x14ac:dyDescent="0.3">
      <c r="A643"/>
      <c r="B643"/>
      <c r="C643"/>
      <c r="D643"/>
      <c r="E643"/>
      <c r="K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 spans="1:32" s="24" customFormat="1" x14ac:dyDescent="0.3">
      <c r="A644"/>
      <c r="B644"/>
      <c r="C644"/>
      <c r="D644"/>
      <c r="E644"/>
      <c r="K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 spans="1:32" s="24" customFormat="1" x14ac:dyDescent="0.3">
      <c r="A645"/>
      <c r="B645"/>
      <c r="C645"/>
      <c r="D645"/>
      <c r="E645"/>
      <c r="K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 spans="1:32" s="24" customFormat="1" x14ac:dyDescent="0.3">
      <c r="A646"/>
      <c r="B646"/>
      <c r="C646"/>
      <c r="D646"/>
      <c r="E646"/>
      <c r="K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 spans="1:32" s="24" customFormat="1" x14ac:dyDescent="0.3">
      <c r="A647"/>
      <c r="B647"/>
      <c r="C647"/>
      <c r="D647"/>
      <c r="E647"/>
      <c r="K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 spans="1:32" s="24" customFormat="1" x14ac:dyDescent="0.3">
      <c r="A648"/>
      <c r="B648"/>
      <c r="C648"/>
      <c r="D648"/>
      <c r="E648"/>
      <c r="K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 spans="1:32" s="24" customFormat="1" x14ac:dyDescent="0.3">
      <c r="A649"/>
      <c r="B649"/>
      <c r="C649"/>
      <c r="D649"/>
      <c r="E649"/>
      <c r="K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 spans="1:32" s="24" customFormat="1" x14ac:dyDescent="0.3">
      <c r="A650"/>
      <c r="B650"/>
      <c r="C650"/>
      <c r="D650"/>
      <c r="E650"/>
      <c r="K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 spans="1:32" s="24" customFormat="1" x14ac:dyDescent="0.3">
      <c r="A651"/>
      <c r="B651"/>
      <c r="C651"/>
      <c r="D651"/>
      <c r="E651"/>
      <c r="K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 spans="1:32" s="24" customFormat="1" x14ac:dyDescent="0.3">
      <c r="A652"/>
      <c r="B652"/>
      <c r="C652"/>
      <c r="D652"/>
      <c r="E652"/>
      <c r="K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 spans="1:32" s="24" customFormat="1" x14ac:dyDescent="0.3">
      <c r="A653"/>
      <c r="B653"/>
      <c r="C653"/>
      <c r="D653"/>
      <c r="E653"/>
      <c r="K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 spans="1:32" s="24" customFormat="1" x14ac:dyDescent="0.3">
      <c r="A654"/>
      <c r="B654"/>
      <c r="C654"/>
      <c r="D654"/>
      <c r="E654"/>
      <c r="K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 spans="1:32" s="24" customFormat="1" x14ac:dyDescent="0.3">
      <c r="A655"/>
      <c r="B655"/>
      <c r="C655"/>
      <c r="D655"/>
      <c r="E655"/>
      <c r="K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</row>
    <row r="656" spans="1:32" s="24" customFormat="1" x14ac:dyDescent="0.3">
      <c r="A656"/>
      <c r="B656"/>
      <c r="C656"/>
      <c r="D656"/>
      <c r="E656"/>
      <c r="K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 spans="1:32" s="24" customFormat="1" x14ac:dyDescent="0.3">
      <c r="A657"/>
      <c r="B657"/>
      <c r="C657"/>
      <c r="D657"/>
      <c r="E657"/>
      <c r="K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</row>
    <row r="658" spans="1:32" s="24" customFormat="1" x14ac:dyDescent="0.3">
      <c r="A658"/>
      <c r="B658"/>
      <c r="C658"/>
      <c r="D658"/>
      <c r="E658"/>
      <c r="K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 spans="1:32" s="24" customFormat="1" x14ac:dyDescent="0.3">
      <c r="A659"/>
      <c r="B659"/>
      <c r="C659"/>
      <c r="D659"/>
      <c r="E659"/>
      <c r="K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</row>
    <row r="660" spans="1:32" s="24" customFormat="1" x14ac:dyDescent="0.3">
      <c r="A660"/>
      <c r="B660"/>
      <c r="C660"/>
      <c r="D660"/>
      <c r="E660"/>
      <c r="K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</row>
    <row r="661" spans="1:32" s="24" customFormat="1" x14ac:dyDescent="0.3">
      <c r="A661"/>
      <c r="B661"/>
      <c r="C661"/>
      <c r="D661"/>
      <c r="E661"/>
      <c r="K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</row>
    <row r="662" spans="1:32" s="24" customFormat="1" x14ac:dyDescent="0.3">
      <c r="A662"/>
      <c r="B662"/>
      <c r="C662"/>
      <c r="D662"/>
      <c r="E662"/>
      <c r="K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 spans="1:32" s="24" customFormat="1" x14ac:dyDescent="0.3">
      <c r="A663"/>
      <c r="B663"/>
      <c r="C663"/>
      <c r="D663"/>
      <c r="E663"/>
      <c r="K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</row>
    <row r="664" spans="1:32" s="24" customFormat="1" x14ac:dyDescent="0.3">
      <c r="A664"/>
      <c r="B664"/>
      <c r="C664"/>
      <c r="D664"/>
      <c r="E664"/>
      <c r="K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 spans="1:32" s="24" customFormat="1" x14ac:dyDescent="0.3">
      <c r="A665"/>
      <c r="B665"/>
      <c r="C665"/>
      <c r="D665"/>
      <c r="E665"/>
      <c r="K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</row>
    <row r="666" spans="1:32" s="24" customFormat="1" x14ac:dyDescent="0.3">
      <c r="A666"/>
      <c r="B666"/>
      <c r="C666"/>
      <c r="D666"/>
      <c r="E666"/>
      <c r="K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</row>
    <row r="667" spans="1:32" s="24" customFormat="1" x14ac:dyDescent="0.3">
      <c r="A667"/>
      <c r="B667"/>
      <c r="C667"/>
      <c r="D667"/>
      <c r="E667"/>
      <c r="K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s="24" customFormat="1" x14ac:dyDescent="0.3">
      <c r="A668"/>
      <c r="B668"/>
      <c r="C668"/>
      <c r="D668"/>
      <c r="E668"/>
      <c r="K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</row>
    <row r="669" spans="1:32" s="24" customFormat="1" x14ac:dyDescent="0.3">
      <c r="A669"/>
      <c r="B669"/>
      <c r="C669"/>
      <c r="D669"/>
      <c r="E669"/>
      <c r="K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</row>
    <row r="670" spans="1:32" s="24" customFormat="1" x14ac:dyDescent="0.3">
      <c r="A670"/>
      <c r="B670"/>
      <c r="C670"/>
      <c r="D670"/>
      <c r="E670"/>
      <c r="K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</row>
    <row r="671" spans="1:32" s="24" customFormat="1" x14ac:dyDescent="0.3">
      <c r="A671"/>
      <c r="B671"/>
      <c r="C671"/>
      <c r="D671"/>
      <c r="E671"/>
      <c r="K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 spans="1:32" s="24" customFormat="1" x14ac:dyDescent="0.3">
      <c r="A672"/>
      <c r="B672"/>
      <c r="C672"/>
      <c r="D672"/>
      <c r="E672"/>
      <c r="K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 spans="1:32" s="24" customFormat="1" x14ac:dyDescent="0.3">
      <c r="A673"/>
      <c r="B673"/>
      <c r="C673"/>
      <c r="D673"/>
      <c r="E673"/>
      <c r="K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</row>
    <row r="674" spans="1:32" s="24" customFormat="1" x14ac:dyDescent="0.3">
      <c r="A674"/>
      <c r="B674"/>
      <c r="C674"/>
      <c r="D674"/>
      <c r="E674"/>
      <c r="K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 spans="1:32" s="24" customFormat="1" x14ac:dyDescent="0.3">
      <c r="A675"/>
      <c r="B675"/>
      <c r="C675"/>
      <c r="D675"/>
      <c r="E675"/>
      <c r="K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4" customFormat="1" x14ac:dyDescent="0.3">
      <c r="A676"/>
      <c r="B676"/>
      <c r="C676"/>
      <c r="D676"/>
      <c r="E676"/>
      <c r="K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4" customFormat="1" x14ac:dyDescent="0.3">
      <c r="A677"/>
      <c r="B677"/>
      <c r="C677"/>
      <c r="D677"/>
      <c r="E677"/>
      <c r="K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4" customFormat="1" x14ac:dyDescent="0.3">
      <c r="A678"/>
      <c r="B678"/>
      <c r="C678"/>
      <c r="D678"/>
      <c r="E678"/>
      <c r="K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4" customFormat="1" x14ac:dyDescent="0.3">
      <c r="A679"/>
      <c r="B679"/>
      <c r="C679"/>
      <c r="D679"/>
      <c r="E679"/>
      <c r="K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 spans="1:32" s="24" customFormat="1" x14ac:dyDescent="0.3">
      <c r="A680"/>
      <c r="B680"/>
      <c r="C680"/>
      <c r="D680"/>
      <c r="E680"/>
      <c r="K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 spans="1:32" s="24" customFormat="1" x14ac:dyDescent="0.3">
      <c r="A681"/>
      <c r="B681"/>
      <c r="C681"/>
      <c r="D681"/>
      <c r="E681"/>
      <c r="K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 spans="1:32" s="24" customFormat="1" x14ac:dyDescent="0.3">
      <c r="A682"/>
      <c r="B682"/>
      <c r="C682"/>
      <c r="D682"/>
      <c r="E682"/>
      <c r="K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 spans="1:32" s="24" customFormat="1" x14ac:dyDescent="0.3">
      <c r="A683"/>
      <c r="B683"/>
      <c r="C683"/>
      <c r="D683"/>
      <c r="E683"/>
      <c r="K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 spans="1:32" s="24" customFormat="1" x14ac:dyDescent="0.3">
      <c r="A684"/>
      <c r="B684"/>
      <c r="C684"/>
      <c r="D684"/>
      <c r="E684"/>
      <c r="K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 spans="1:32" s="24" customFormat="1" x14ac:dyDescent="0.3">
      <c r="A685"/>
      <c r="B685"/>
      <c r="C685"/>
      <c r="D685"/>
      <c r="E685"/>
      <c r="K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 spans="1:32" s="24" customFormat="1" x14ac:dyDescent="0.3">
      <c r="A686"/>
      <c r="B686"/>
      <c r="C686"/>
      <c r="D686"/>
      <c r="E686"/>
      <c r="K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 spans="1:32" s="24" customFormat="1" x14ac:dyDescent="0.3">
      <c r="A687"/>
      <c r="B687"/>
      <c r="C687"/>
      <c r="D687"/>
      <c r="E687"/>
      <c r="K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 spans="1:32" s="24" customFormat="1" x14ac:dyDescent="0.3">
      <c r="A688"/>
      <c r="B688"/>
      <c r="C688"/>
      <c r="D688"/>
      <c r="E688"/>
      <c r="K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 spans="1:32" s="24" customFormat="1" x14ac:dyDescent="0.3">
      <c r="A689"/>
      <c r="B689"/>
      <c r="C689"/>
      <c r="D689"/>
      <c r="E689"/>
      <c r="K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 spans="1:32" s="24" customFormat="1" x14ac:dyDescent="0.3">
      <c r="A690"/>
      <c r="B690"/>
      <c r="C690"/>
      <c r="D690"/>
      <c r="E690"/>
      <c r="K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 spans="1:32" s="24" customFormat="1" x14ac:dyDescent="0.3">
      <c r="A691"/>
      <c r="B691"/>
      <c r="C691"/>
      <c r="D691"/>
      <c r="E691"/>
      <c r="K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 spans="1:32" s="24" customFormat="1" x14ac:dyDescent="0.3">
      <c r="A692"/>
      <c r="B692"/>
      <c r="C692"/>
      <c r="D692"/>
      <c r="E692"/>
      <c r="K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</row>
    <row r="693" spans="1:32" s="24" customFormat="1" x14ac:dyDescent="0.3">
      <c r="A693"/>
      <c r="B693"/>
      <c r="C693"/>
      <c r="D693"/>
      <c r="E693"/>
      <c r="K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4" customFormat="1" x14ac:dyDescent="0.3">
      <c r="A694"/>
      <c r="B694"/>
      <c r="C694"/>
      <c r="D694"/>
      <c r="E694"/>
      <c r="K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4" customFormat="1" x14ac:dyDescent="0.3">
      <c r="A695"/>
      <c r="B695"/>
      <c r="C695"/>
      <c r="D695"/>
      <c r="E695"/>
      <c r="K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s="24" customFormat="1" x14ac:dyDescent="0.3">
      <c r="A696"/>
      <c r="B696"/>
      <c r="C696"/>
      <c r="D696"/>
      <c r="E696"/>
      <c r="K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 spans="1:32" s="24" customFormat="1" x14ac:dyDescent="0.3">
      <c r="A697"/>
      <c r="B697"/>
      <c r="C697"/>
      <c r="D697"/>
      <c r="E697"/>
      <c r="K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</row>
    <row r="698" spans="1:32" s="24" customFormat="1" x14ac:dyDescent="0.3">
      <c r="A698"/>
      <c r="B698"/>
      <c r="C698"/>
      <c r="D698"/>
      <c r="E698"/>
      <c r="K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 spans="1:32" s="24" customFormat="1" x14ac:dyDescent="0.3">
      <c r="A699"/>
      <c r="B699"/>
      <c r="C699"/>
      <c r="D699"/>
      <c r="E699"/>
      <c r="K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 spans="1:32" s="24" customFormat="1" x14ac:dyDescent="0.3">
      <c r="A700"/>
      <c r="B700"/>
      <c r="C700"/>
      <c r="D700"/>
      <c r="E700"/>
      <c r="K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 spans="1:32" s="24" customFormat="1" x14ac:dyDescent="0.3">
      <c r="A701"/>
      <c r="B701"/>
      <c r="C701"/>
      <c r="D701"/>
      <c r="E701"/>
      <c r="K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 spans="1:32" s="24" customFormat="1" x14ac:dyDescent="0.3">
      <c r="A702"/>
      <c r="B702"/>
      <c r="C702"/>
      <c r="D702"/>
      <c r="E702"/>
      <c r="K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 spans="1:32" s="24" customFormat="1" x14ac:dyDescent="0.3">
      <c r="A703"/>
      <c r="B703"/>
      <c r="C703"/>
      <c r="D703"/>
      <c r="E703"/>
      <c r="K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 spans="1:32" s="24" customFormat="1" x14ac:dyDescent="0.3">
      <c r="A704"/>
      <c r="B704"/>
      <c r="C704"/>
      <c r="D704"/>
      <c r="E704"/>
      <c r="K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 spans="1:32" s="24" customFormat="1" x14ac:dyDescent="0.3">
      <c r="A705"/>
      <c r="B705"/>
      <c r="C705"/>
      <c r="D705"/>
      <c r="E705"/>
      <c r="K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4" customFormat="1" x14ac:dyDescent="0.3">
      <c r="A706"/>
      <c r="B706"/>
      <c r="C706"/>
      <c r="D706"/>
      <c r="E706"/>
      <c r="K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s="24" customFormat="1" x14ac:dyDescent="0.3">
      <c r="A707"/>
      <c r="B707"/>
      <c r="C707"/>
      <c r="D707"/>
      <c r="E707"/>
      <c r="K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 spans="1:32" s="24" customFormat="1" x14ac:dyDescent="0.3">
      <c r="A708"/>
      <c r="B708"/>
      <c r="C708"/>
      <c r="D708"/>
      <c r="E708"/>
      <c r="K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 spans="1:32" s="24" customFormat="1" x14ac:dyDescent="0.3">
      <c r="A709"/>
      <c r="B709"/>
      <c r="C709"/>
      <c r="D709"/>
      <c r="E709"/>
      <c r="K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 spans="1:32" s="24" customFormat="1" x14ac:dyDescent="0.3">
      <c r="A710"/>
      <c r="B710"/>
      <c r="C710"/>
      <c r="D710"/>
      <c r="E710"/>
      <c r="K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 spans="1:32" s="24" customFormat="1" x14ac:dyDescent="0.3">
      <c r="A711"/>
      <c r="B711"/>
      <c r="C711"/>
      <c r="D711"/>
      <c r="E711"/>
      <c r="K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 spans="1:32" s="24" customFormat="1" x14ac:dyDescent="0.3">
      <c r="A712"/>
      <c r="B712"/>
      <c r="C712"/>
      <c r="D712"/>
      <c r="E712"/>
      <c r="K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 spans="1:32" s="24" customFormat="1" x14ac:dyDescent="0.3">
      <c r="A713"/>
      <c r="B713"/>
      <c r="C713"/>
      <c r="D713"/>
      <c r="E713"/>
      <c r="K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 spans="1:32" s="24" customFormat="1" x14ac:dyDescent="0.3">
      <c r="A714"/>
      <c r="B714"/>
      <c r="C714"/>
      <c r="D714"/>
      <c r="E714"/>
      <c r="K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 spans="1:32" s="24" customFormat="1" x14ac:dyDescent="0.3">
      <c r="A715"/>
      <c r="B715"/>
      <c r="C715"/>
      <c r="D715"/>
      <c r="E715"/>
      <c r="K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 spans="1:32" s="24" customFormat="1" x14ac:dyDescent="0.3">
      <c r="A716"/>
      <c r="B716"/>
      <c r="C716"/>
      <c r="D716"/>
      <c r="E716"/>
      <c r="K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 spans="1:32" s="24" customFormat="1" x14ac:dyDescent="0.3">
      <c r="A717"/>
      <c r="B717"/>
      <c r="C717"/>
      <c r="D717"/>
      <c r="E717"/>
      <c r="K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 spans="1:32" s="24" customFormat="1" x14ac:dyDescent="0.3">
      <c r="A718"/>
      <c r="B718"/>
      <c r="C718"/>
      <c r="D718"/>
      <c r="E718"/>
      <c r="K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 spans="1:32" s="24" customFormat="1" x14ac:dyDescent="0.3">
      <c r="A719"/>
      <c r="B719"/>
      <c r="C719"/>
      <c r="D719"/>
      <c r="E719"/>
      <c r="K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 spans="1:32" s="24" customFormat="1" x14ac:dyDescent="0.3">
      <c r="A720"/>
      <c r="B720"/>
      <c r="C720"/>
      <c r="D720"/>
      <c r="E720"/>
      <c r="K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 spans="1:32" s="24" customFormat="1" x14ac:dyDescent="0.3">
      <c r="A721"/>
      <c r="B721"/>
      <c r="C721"/>
      <c r="D721"/>
      <c r="E721"/>
      <c r="K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 spans="1:32" s="24" customFormat="1" x14ac:dyDescent="0.3">
      <c r="A722"/>
      <c r="B722"/>
      <c r="C722"/>
      <c r="D722"/>
      <c r="E722"/>
      <c r="K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4" customFormat="1" x14ac:dyDescent="0.3">
      <c r="A723"/>
      <c r="B723"/>
      <c r="C723"/>
      <c r="D723"/>
      <c r="E723"/>
      <c r="K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s="24" customFormat="1" x14ac:dyDescent="0.3">
      <c r="A724"/>
      <c r="B724"/>
      <c r="C724"/>
      <c r="D724"/>
      <c r="E724"/>
      <c r="K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 spans="1:32" s="24" customFormat="1" x14ac:dyDescent="0.3">
      <c r="A725"/>
      <c r="B725"/>
      <c r="C725"/>
      <c r="D725"/>
      <c r="E725"/>
      <c r="K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s="24" customFormat="1" x14ac:dyDescent="0.3">
      <c r="A726"/>
      <c r="B726"/>
      <c r="C726"/>
      <c r="D726"/>
      <c r="E726"/>
      <c r="K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 spans="1:32" s="24" customFormat="1" x14ac:dyDescent="0.3">
      <c r="A727"/>
      <c r="B727"/>
      <c r="C727"/>
      <c r="D727"/>
      <c r="E727"/>
      <c r="K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 spans="1:32" s="24" customFormat="1" x14ac:dyDescent="0.3">
      <c r="A728"/>
      <c r="B728"/>
      <c r="C728"/>
      <c r="D728"/>
      <c r="E728"/>
      <c r="K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 spans="1:32" s="24" customFormat="1" x14ac:dyDescent="0.3">
      <c r="A729"/>
      <c r="B729"/>
      <c r="C729"/>
      <c r="D729"/>
      <c r="E729"/>
      <c r="K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 spans="1:32" s="24" customFormat="1" x14ac:dyDescent="0.3">
      <c r="A730"/>
      <c r="B730"/>
      <c r="C730"/>
      <c r="D730"/>
      <c r="E730"/>
      <c r="K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 spans="1:32" s="24" customFormat="1" x14ac:dyDescent="0.3">
      <c r="A731"/>
      <c r="B731"/>
      <c r="C731"/>
      <c r="D731"/>
      <c r="E731"/>
      <c r="K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 spans="1:32" s="24" customFormat="1" x14ac:dyDescent="0.3">
      <c r="A732"/>
      <c r="B732"/>
      <c r="C732"/>
      <c r="D732"/>
      <c r="E732"/>
      <c r="K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 spans="1:32" s="24" customFormat="1" x14ac:dyDescent="0.3">
      <c r="A733"/>
      <c r="B733"/>
      <c r="C733"/>
      <c r="D733"/>
      <c r="E733"/>
      <c r="K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s="24" customFormat="1" x14ac:dyDescent="0.3">
      <c r="A734"/>
      <c r="B734"/>
      <c r="C734"/>
      <c r="D734"/>
      <c r="E734"/>
      <c r="K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 spans="1:32" s="24" customFormat="1" x14ac:dyDescent="0.3">
      <c r="A735"/>
      <c r="B735"/>
      <c r="C735"/>
      <c r="D735"/>
      <c r="E735"/>
      <c r="K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 spans="1:32" s="24" customFormat="1" x14ac:dyDescent="0.3">
      <c r="A736"/>
      <c r="B736"/>
      <c r="C736"/>
      <c r="D736"/>
      <c r="E736"/>
      <c r="K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24" customFormat="1" x14ac:dyDescent="0.3">
      <c r="A737"/>
      <c r="B737"/>
      <c r="C737"/>
      <c r="D737"/>
      <c r="E737"/>
      <c r="K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24" customFormat="1" x14ac:dyDescent="0.3">
      <c r="A738"/>
      <c r="B738"/>
      <c r="C738"/>
      <c r="D738"/>
      <c r="E738"/>
      <c r="K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24" customFormat="1" x14ac:dyDescent="0.3">
      <c r="A739"/>
      <c r="B739"/>
      <c r="C739"/>
      <c r="D739"/>
      <c r="E739"/>
      <c r="K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24" customFormat="1" x14ac:dyDescent="0.3">
      <c r="A740"/>
      <c r="B740"/>
      <c r="C740"/>
      <c r="D740"/>
      <c r="E740"/>
      <c r="K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24" customFormat="1" x14ac:dyDescent="0.3">
      <c r="A741"/>
      <c r="B741"/>
      <c r="C741"/>
      <c r="D741"/>
      <c r="E741"/>
      <c r="K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24" customFormat="1" x14ac:dyDescent="0.3">
      <c r="A742"/>
      <c r="B742"/>
      <c r="C742"/>
      <c r="D742"/>
      <c r="E742"/>
      <c r="K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24" customFormat="1" x14ac:dyDescent="0.3">
      <c r="A743"/>
      <c r="B743"/>
      <c r="C743"/>
      <c r="D743"/>
      <c r="E743"/>
      <c r="K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24" customFormat="1" x14ac:dyDescent="0.3">
      <c r="A744"/>
      <c r="B744"/>
      <c r="C744"/>
      <c r="D744"/>
      <c r="E744"/>
      <c r="K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24" customFormat="1" x14ac:dyDescent="0.3">
      <c r="A745"/>
      <c r="B745"/>
      <c r="C745"/>
      <c r="D745"/>
      <c r="E745"/>
      <c r="K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24" customFormat="1" x14ac:dyDescent="0.3">
      <c r="A746"/>
      <c r="B746"/>
      <c r="C746"/>
      <c r="D746"/>
      <c r="E746"/>
      <c r="K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24" customFormat="1" x14ac:dyDescent="0.3">
      <c r="A747"/>
      <c r="B747"/>
      <c r="C747"/>
      <c r="D747"/>
      <c r="E747"/>
      <c r="K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24" customFormat="1" x14ac:dyDescent="0.3">
      <c r="A748"/>
      <c r="B748"/>
      <c r="C748"/>
      <c r="D748"/>
      <c r="E748"/>
      <c r="K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24" customFormat="1" x14ac:dyDescent="0.3">
      <c r="A749"/>
      <c r="B749"/>
      <c r="C749"/>
      <c r="D749"/>
      <c r="E749"/>
      <c r="K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24" customFormat="1" x14ac:dyDescent="0.3">
      <c r="A750"/>
      <c r="B750"/>
      <c r="C750"/>
      <c r="D750"/>
      <c r="E750"/>
      <c r="K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24" customFormat="1" x14ac:dyDescent="0.3">
      <c r="A751"/>
      <c r="B751"/>
      <c r="C751"/>
      <c r="D751"/>
      <c r="E751"/>
      <c r="K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24" customFormat="1" x14ac:dyDescent="0.3">
      <c r="A752"/>
      <c r="B752"/>
      <c r="C752"/>
      <c r="D752"/>
      <c r="E752"/>
      <c r="K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24" customFormat="1" x14ac:dyDescent="0.3">
      <c r="A753"/>
      <c r="B753"/>
      <c r="C753"/>
      <c r="D753"/>
      <c r="E753"/>
      <c r="K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24" customFormat="1" x14ac:dyDescent="0.3">
      <c r="A754"/>
      <c r="B754"/>
      <c r="C754"/>
      <c r="D754"/>
      <c r="E754"/>
      <c r="K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24" customFormat="1" x14ac:dyDescent="0.3">
      <c r="A755"/>
      <c r="B755"/>
      <c r="C755"/>
      <c r="D755"/>
      <c r="E755"/>
      <c r="K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24" customFormat="1" x14ac:dyDescent="0.3">
      <c r="A756"/>
      <c r="B756"/>
      <c r="C756"/>
      <c r="D756"/>
      <c r="E756"/>
      <c r="K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24" customFormat="1" x14ac:dyDescent="0.3">
      <c r="A757"/>
      <c r="B757"/>
      <c r="C757"/>
      <c r="D757"/>
      <c r="E757"/>
      <c r="K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24" customFormat="1" x14ac:dyDescent="0.3">
      <c r="A758"/>
      <c r="B758"/>
      <c r="C758"/>
      <c r="D758"/>
      <c r="E758"/>
      <c r="K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24" customFormat="1" x14ac:dyDescent="0.3">
      <c r="A759"/>
      <c r="B759"/>
      <c r="C759"/>
      <c r="D759"/>
      <c r="E759"/>
      <c r="K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24" customFormat="1" x14ac:dyDescent="0.3">
      <c r="A760"/>
      <c r="B760"/>
      <c r="C760"/>
      <c r="D760"/>
      <c r="E760"/>
      <c r="K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24" customFormat="1" x14ac:dyDescent="0.3">
      <c r="A761"/>
      <c r="B761"/>
      <c r="C761"/>
      <c r="D761"/>
      <c r="E761"/>
      <c r="K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24" customFormat="1" x14ac:dyDescent="0.3">
      <c r="A762"/>
      <c r="B762"/>
      <c r="C762"/>
      <c r="D762"/>
      <c r="E762"/>
      <c r="K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24" customFormat="1" x14ac:dyDescent="0.3">
      <c r="A763"/>
      <c r="B763"/>
      <c r="C763"/>
      <c r="D763"/>
      <c r="E763"/>
      <c r="K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24" customFormat="1" x14ac:dyDescent="0.3">
      <c r="A764"/>
      <c r="B764"/>
      <c r="C764"/>
      <c r="D764"/>
      <c r="E764"/>
      <c r="K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24" customFormat="1" x14ac:dyDescent="0.3">
      <c r="A765"/>
      <c r="B765"/>
      <c r="C765"/>
      <c r="D765"/>
      <c r="E765"/>
      <c r="K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24" customFormat="1" x14ac:dyDescent="0.3">
      <c r="A766"/>
      <c r="B766"/>
      <c r="C766"/>
      <c r="D766"/>
      <c r="E766"/>
      <c r="K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24" customFormat="1" x14ac:dyDescent="0.3">
      <c r="A767"/>
      <c r="B767"/>
      <c r="C767"/>
      <c r="D767"/>
      <c r="E767"/>
      <c r="K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24" customFormat="1" x14ac:dyDescent="0.3">
      <c r="A768"/>
      <c r="B768"/>
      <c r="C768"/>
      <c r="D768"/>
      <c r="E768"/>
      <c r="K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24" customFormat="1" x14ac:dyDescent="0.3">
      <c r="A769"/>
      <c r="B769"/>
      <c r="C769"/>
      <c r="D769"/>
      <c r="E769"/>
      <c r="K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24" customFormat="1" x14ac:dyDescent="0.3">
      <c r="A770"/>
      <c r="B770"/>
      <c r="C770"/>
      <c r="D770"/>
      <c r="E770"/>
      <c r="K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24" customFormat="1" x14ac:dyDescent="0.3">
      <c r="A771"/>
      <c r="B771"/>
      <c r="C771"/>
      <c r="D771"/>
      <c r="E771"/>
      <c r="K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24" customFormat="1" x14ac:dyDescent="0.3">
      <c r="A772"/>
      <c r="B772"/>
      <c r="C772"/>
      <c r="D772"/>
      <c r="E772"/>
      <c r="K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24" customFormat="1" x14ac:dyDescent="0.3">
      <c r="A773"/>
      <c r="B773"/>
      <c r="C773"/>
      <c r="D773"/>
      <c r="E773"/>
      <c r="K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24" customFormat="1" x14ac:dyDescent="0.3">
      <c r="A774"/>
      <c r="B774"/>
      <c r="C774"/>
      <c r="D774"/>
      <c r="E774"/>
      <c r="K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24" customFormat="1" x14ac:dyDescent="0.3">
      <c r="A775"/>
      <c r="B775"/>
      <c r="C775"/>
      <c r="D775"/>
      <c r="E775"/>
      <c r="K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24" customFormat="1" x14ac:dyDescent="0.3">
      <c r="A776"/>
      <c r="B776"/>
      <c r="C776"/>
      <c r="D776"/>
      <c r="E776"/>
      <c r="K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24" customFormat="1" x14ac:dyDescent="0.3">
      <c r="A777"/>
      <c r="B777"/>
      <c r="C777"/>
      <c r="D777"/>
      <c r="E777"/>
      <c r="K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24" customFormat="1" x14ac:dyDescent="0.3">
      <c r="A778"/>
      <c r="B778"/>
      <c r="C778"/>
      <c r="D778"/>
      <c r="E778"/>
      <c r="K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24" customFormat="1" x14ac:dyDescent="0.3">
      <c r="A779"/>
      <c r="B779"/>
      <c r="C779"/>
      <c r="D779"/>
      <c r="E779"/>
      <c r="K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24" customFormat="1" x14ac:dyDescent="0.3">
      <c r="A780"/>
      <c r="B780"/>
      <c r="C780"/>
      <c r="D780"/>
      <c r="E780"/>
      <c r="K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24" customFormat="1" x14ac:dyDescent="0.3">
      <c r="A781"/>
      <c r="B781"/>
      <c r="C781"/>
      <c r="D781"/>
      <c r="E781"/>
      <c r="K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24" customFormat="1" x14ac:dyDescent="0.3">
      <c r="A782"/>
      <c r="B782"/>
      <c r="C782"/>
      <c r="D782"/>
      <c r="E782"/>
      <c r="K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24" customFormat="1" x14ac:dyDescent="0.3">
      <c r="A783"/>
      <c r="B783"/>
      <c r="C783"/>
      <c r="D783"/>
      <c r="E783"/>
      <c r="K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24" customFormat="1" x14ac:dyDescent="0.3">
      <c r="A784"/>
      <c r="B784"/>
      <c r="C784"/>
      <c r="D784"/>
      <c r="E784"/>
      <c r="K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24" customFormat="1" x14ac:dyDescent="0.3">
      <c r="A785"/>
      <c r="B785"/>
      <c r="C785"/>
      <c r="D785"/>
      <c r="E785"/>
      <c r="K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24" customFormat="1" x14ac:dyDescent="0.3">
      <c r="A786"/>
      <c r="B786"/>
      <c r="C786"/>
      <c r="D786"/>
      <c r="E786"/>
      <c r="K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24" customFormat="1" x14ac:dyDescent="0.3">
      <c r="A787"/>
      <c r="B787"/>
      <c r="C787"/>
      <c r="D787"/>
      <c r="E787"/>
      <c r="K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24" customFormat="1" x14ac:dyDescent="0.3">
      <c r="A788"/>
      <c r="B788"/>
      <c r="C788"/>
      <c r="D788"/>
      <c r="E788"/>
      <c r="K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24" customFormat="1" x14ac:dyDescent="0.3">
      <c r="A789"/>
      <c r="B789"/>
      <c r="C789"/>
      <c r="D789"/>
      <c r="E789"/>
      <c r="K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24" customFormat="1" x14ac:dyDescent="0.3">
      <c r="A790"/>
      <c r="B790"/>
      <c r="C790"/>
      <c r="D790"/>
      <c r="E790"/>
      <c r="K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24" customFormat="1" x14ac:dyDescent="0.3">
      <c r="A791"/>
      <c r="B791"/>
      <c r="C791"/>
      <c r="D791"/>
      <c r="E791"/>
      <c r="K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24" customFormat="1" x14ac:dyDescent="0.3">
      <c r="A792"/>
      <c r="B792"/>
      <c r="C792"/>
      <c r="D792"/>
      <c r="E792"/>
      <c r="K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4" customFormat="1" x14ac:dyDescent="0.3">
      <c r="A793"/>
      <c r="B793"/>
      <c r="C793"/>
      <c r="D793"/>
      <c r="E793"/>
      <c r="K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24" customFormat="1" x14ac:dyDescent="0.3">
      <c r="A794"/>
      <c r="B794"/>
      <c r="C794"/>
      <c r="D794"/>
      <c r="E794"/>
      <c r="K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24" customFormat="1" x14ac:dyDescent="0.3">
      <c r="A795"/>
      <c r="B795"/>
      <c r="C795"/>
      <c r="D795"/>
      <c r="E795"/>
      <c r="K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24" customFormat="1" x14ac:dyDescent="0.3">
      <c r="A796"/>
      <c r="B796"/>
      <c r="C796"/>
      <c r="D796"/>
      <c r="E796"/>
      <c r="K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24" customFormat="1" x14ac:dyDescent="0.3">
      <c r="A797"/>
      <c r="B797"/>
      <c r="C797"/>
      <c r="D797"/>
      <c r="E797"/>
      <c r="K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24" customFormat="1" x14ac:dyDescent="0.3">
      <c r="A798"/>
      <c r="B798"/>
      <c r="C798"/>
      <c r="D798"/>
      <c r="E798"/>
      <c r="K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24" customFormat="1" x14ac:dyDescent="0.3">
      <c r="A799"/>
      <c r="B799"/>
      <c r="C799"/>
      <c r="D799"/>
      <c r="E799"/>
      <c r="K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24" customFormat="1" x14ac:dyDescent="0.3">
      <c r="A800"/>
      <c r="B800"/>
      <c r="C800"/>
      <c r="D800"/>
      <c r="E800"/>
      <c r="K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24" customFormat="1" x14ac:dyDescent="0.3">
      <c r="A801"/>
      <c r="B801"/>
      <c r="C801"/>
      <c r="D801"/>
      <c r="E801"/>
      <c r="K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24" customFormat="1" x14ac:dyDescent="0.3">
      <c r="A802"/>
      <c r="B802"/>
      <c r="C802"/>
      <c r="D802"/>
      <c r="E802"/>
      <c r="K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24" customFormat="1" x14ac:dyDescent="0.3">
      <c r="A803"/>
      <c r="B803"/>
      <c r="C803"/>
      <c r="D803"/>
      <c r="E803"/>
      <c r="K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24" customFormat="1" x14ac:dyDescent="0.3">
      <c r="A804"/>
      <c r="B804"/>
      <c r="C804"/>
      <c r="D804"/>
      <c r="E804"/>
      <c r="K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24" customFormat="1" x14ac:dyDescent="0.3">
      <c r="A805"/>
      <c r="B805"/>
      <c r="C805"/>
      <c r="D805"/>
      <c r="E805"/>
      <c r="K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24" customFormat="1" x14ac:dyDescent="0.3">
      <c r="A806"/>
      <c r="B806"/>
      <c r="C806"/>
      <c r="D806"/>
      <c r="E806"/>
      <c r="K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24" customFormat="1" x14ac:dyDescent="0.3">
      <c r="A807"/>
      <c r="B807"/>
      <c r="C807"/>
      <c r="D807"/>
      <c r="E807"/>
      <c r="K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24" customFormat="1" x14ac:dyDescent="0.3">
      <c r="A808"/>
      <c r="B808"/>
      <c r="C808"/>
      <c r="D808"/>
      <c r="E808"/>
      <c r="K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24" customFormat="1" x14ac:dyDescent="0.3">
      <c r="A809"/>
      <c r="B809"/>
      <c r="C809"/>
      <c r="D809"/>
      <c r="E809"/>
      <c r="K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24" customFormat="1" x14ac:dyDescent="0.3">
      <c r="A810"/>
      <c r="B810"/>
      <c r="C810"/>
      <c r="D810"/>
      <c r="E810"/>
      <c r="K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24" customFormat="1" x14ac:dyDescent="0.3">
      <c r="A811"/>
      <c r="B811"/>
      <c r="C811"/>
      <c r="D811"/>
      <c r="E811"/>
      <c r="K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24" customFormat="1" x14ac:dyDescent="0.3">
      <c r="A812"/>
      <c r="B812"/>
      <c r="C812"/>
      <c r="D812"/>
      <c r="E812"/>
      <c r="K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24" customFormat="1" x14ac:dyDescent="0.3">
      <c r="A813"/>
      <c r="B813"/>
      <c r="C813"/>
      <c r="D813"/>
      <c r="E813"/>
      <c r="K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24" customFormat="1" x14ac:dyDescent="0.3">
      <c r="A814"/>
      <c r="B814"/>
      <c r="C814"/>
      <c r="D814"/>
      <c r="E814"/>
      <c r="K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24" customFormat="1" x14ac:dyDescent="0.3">
      <c r="A815"/>
      <c r="B815"/>
      <c r="C815"/>
      <c r="D815"/>
      <c r="E815"/>
      <c r="K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24" customFormat="1" x14ac:dyDescent="0.3">
      <c r="A816"/>
      <c r="B816"/>
      <c r="C816"/>
      <c r="D816"/>
      <c r="E816"/>
      <c r="K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24" customFormat="1" x14ac:dyDescent="0.3">
      <c r="A817"/>
      <c r="B817"/>
      <c r="C817"/>
      <c r="D817"/>
      <c r="E817"/>
      <c r="K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24" customFormat="1" x14ac:dyDescent="0.3">
      <c r="A818"/>
      <c r="B818"/>
      <c r="C818"/>
      <c r="D818"/>
      <c r="E818"/>
      <c r="K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24" customFormat="1" x14ac:dyDescent="0.3">
      <c r="A819"/>
      <c r="B819"/>
      <c r="C819"/>
      <c r="D819"/>
      <c r="E819"/>
      <c r="K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24" customFormat="1" x14ac:dyDescent="0.3">
      <c r="A820"/>
      <c r="B820"/>
      <c r="C820"/>
      <c r="D820"/>
      <c r="E820"/>
      <c r="K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4" customFormat="1" x14ac:dyDescent="0.3">
      <c r="A821"/>
      <c r="B821"/>
      <c r="C821"/>
      <c r="D821"/>
      <c r="E821"/>
      <c r="K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24" customFormat="1" x14ac:dyDescent="0.3">
      <c r="A822"/>
      <c r="B822"/>
      <c r="C822"/>
      <c r="D822"/>
      <c r="E822"/>
      <c r="K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24" customFormat="1" x14ac:dyDescent="0.3">
      <c r="A823"/>
      <c r="B823"/>
      <c r="C823"/>
      <c r="D823"/>
      <c r="E823"/>
      <c r="K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24" customFormat="1" x14ac:dyDescent="0.3">
      <c r="A824"/>
      <c r="B824"/>
      <c r="C824"/>
      <c r="D824"/>
      <c r="E824"/>
      <c r="K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24" customFormat="1" x14ac:dyDescent="0.3">
      <c r="A825"/>
      <c r="B825"/>
      <c r="C825"/>
      <c r="D825"/>
      <c r="E825"/>
      <c r="K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24" customFormat="1" x14ac:dyDescent="0.3">
      <c r="A826"/>
      <c r="B826"/>
      <c r="C826"/>
      <c r="D826"/>
      <c r="E826"/>
      <c r="K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24" customFormat="1" x14ac:dyDescent="0.3">
      <c r="A827"/>
      <c r="B827"/>
      <c r="C827"/>
      <c r="D827"/>
      <c r="E827"/>
      <c r="K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24" customFormat="1" x14ac:dyDescent="0.3">
      <c r="A828"/>
      <c r="B828"/>
      <c r="C828"/>
      <c r="D828"/>
      <c r="E828"/>
      <c r="K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24" customFormat="1" x14ac:dyDescent="0.3">
      <c r="A829"/>
      <c r="B829"/>
      <c r="C829"/>
      <c r="D829"/>
      <c r="E829"/>
      <c r="K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24" customFormat="1" x14ac:dyDescent="0.3">
      <c r="A830"/>
      <c r="B830"/>
      <c r="C830"/>
      <c r="D830"/>
      <c r="E830"/>
      <c r="K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24" customFormat="1" x14ac:dyDescent="0.3">
      <c r="A831"/>
      <c r="B831"/>
      <c r="C831"/>
      <c r="D831"/>
      <c r="E831"/>
      <c r="K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24" customFormat="1" x14ac:dyDescent="0.3">
      <c r="A832"/>
      <c r="B832"/>
      <c r="C832"/>
      <c r="D832"/>
      <c r="E832"/>
      <c r="K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24" customFormat="1" x14ac:dyDescent="0.3">
      <c r="A833"/>
      <c r="B833"/>
      <c r="C833"/>
      <c r="D833"/>
      <c r="E833"/>
      <c r="K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24" customFormat="1" x14ac:dyDescent="0.3">
      <c r="A834"/>
      <c r="B834"/>
      <c r="C834"/>
      <c r="D834"/>
      <c r="E834"/>
      <c r="K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24" customFormat="1" x14ac:dyDescent="0.3">
      <c r="A835"/>
      <c r="B835"/>
      <c r="C835"/>
      <c r="D835"/>
      <c r="E835"/>
      <c r="K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24" customFormat="1" x14ac:dyDescent="0.3">
      <c r="A836"/>
      <c r="B836"/>
      <c r="C836"/>
      <c r="D836"/>
      <c r="E836"/>
      <c r="K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24" customFormat="1" x14ac:dyDescent="0.3">
      <c r="A837"/>
      <c r="B837"/>
      <c r="C837"/>
      <c r="D837"/>
      <c r="E837"/>
      <c r="K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24" customFormat="1" x14ac:dyDescent="0.3">
      <c r="A838"/>
      <c r="B838"/>
      <c r="C838"/>
      <c r="D838"/>
      <c r="E838"/>
      <c r="K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24" customFormat="1" x14ac:dyDescent="0.3">
      <c r="A839"/>
      <c r="B839"/>
      <c r="C839"/>
      <c r="D839"/>
      <c r="E839"/>
      <c r="K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24" customFormat="1" x14ac:dyDescent="0.3">
      <c r="A840"/>
      <c r="B840"/>
      <c r="C840"/>
      <c r="D840"/>
      <c r="E840"/>
      <c r="K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24" customFormat="1" x14ac:dyDescent="0.3">
      <c r="A841"/>
      <c r="B841"/>
      <c r="C841"/>
      <c r="D841"/>
      <c r="E841"/>
      <c r="K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24" customFormat="1" x14ac:dyDescent="0.3">
      <c r="A842"/>
      <c r="B842"/>
      <c r="C842"/>
      <c r="D842"/>
      <c r="E842"/>
      <c r="K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24" customFormat="1" x14ac:dyDescent="0.3">
      <c r="A843"/>
      <c r="B843"/>
      <c r="C843"/>
      <c r="D843"/>
      <c r="E843"/>
      <c r="K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24" customFormat="1" x14ac:dyDescent="0.3">
      <c r="A844"/>
      <c r="B844"/>
      <c r="C844"/>
      <c r="D844"/>
      <c r="E844"/>
      <c r="K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24" customFormat="1" x14ac:dyDescent="0.3">
      <c r="A845"/>
      <c r="B845"/>
      <c r="C845"/>
      <c r="D845"/>
      <c r="E845"/>
      <c r="K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24" customFormat="1" x14ac:dyDescent="0.3">
      <c r="A846"/>
      <c r="B846"/>
      <c r="C846"/>
      <c r="D846"/>
      <c r="E846"/>
      <c r="K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24" customFormat="1" x14ac:dyDescent="0.3">
      <c r="A847"/>
      <c r="B847"/>
      <c r="C847"/>
      <c r="D847"/>
      <c r="E847"/>
      <c r="K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24" customFormat="1" x14ac:dyDescent="0.3">
      <c r="A848"/>
      <c r="B848"/>
      <c r="C848"/>
      <c r="D848"/>
      <c r="E848"/>
      <c r="K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24" customFormat="1" x14ac:dyDescent="0.3">
      <c r="A849"/>
      <c r="B849"/>
      <c r="C849"/>
      <c r="D849"/>
      <c r="E849"/>
      <c r="K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24" customFormat="1" x14ac:dyDescent="0.3">
      <c r="A850"/>
      <c r="B850"/>
      <c r="C850"/>
      <c r="D850"/>
      <c r="E850"/>
      <c r="K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24" customFormat="1" x14ac:dyDescent="0.3">
      <c r="A851"/>
      <c r="B851"/>
      <c r="C851"/>
      <c r="D851"/>
      <c r="E851"/>
      <c r="K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24" customFormat="1" x14ac:dyDescent="0.3">
      <c r="A852"/>
      <c r="B852"/>
      <c r="C852"/>
      <c r="D852"/>
      <c r="E852"/>
      <c r="K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24" customFormat="1" x14ac:dyDescent="0.3">
      <c r="A853"/>
      <c r="B853"/>
      <c r="C853"/>
      <c r="D853"/>
      <c r="E853"/>
      <c r="K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24" customFormat="1" x14ac:dyDescent="0.3">
      <c r="A854"/>
      <c r="B854"/>
      <c r="C854"/>
      <c r="D854"/>
      <c r="E854"/>
      <c r="K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24" customFormat="1" x14ac:dyDescent="0.3">
      <c r="A855"/>
      <c r="B855"/>
      <c r="C855"/>
      <c r="D855"/>
      <c r="E855"/>
      <c r="K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24" customFormat="1" x14ac:dyDescent="0.3">
      <c r="A856"/>
      <c r="B856"/>
      <c r="C856"/>
      <c r="D856"/>
      <c r="E856"/>
      <c r="K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24" customFormat="1" x14ac:dyDescent="0.3">
      <c r="A857"/>
      <c r="B857"/>
      <c r="C857"/>
      <c r="D857"/>
      <c r="E857"/>
      <c r="K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24" customFormat="1" x14ac:dyDescent="0.3">
      <c r="A858"/>
      <c r="B858"/>
      <c r="C858"/>
      <c r="D858"/>
      <c r="E858"/>
      <c r="K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4" customFormat="1" x14ac:dyDescent="0.3">
      <c r="A859"/>
      <c r="B859"/>
      <c r="C859"/>
      <c r="D859"/>
      <c r="E859"/>
      <c r="K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24" customFormat="1" x14ac:dyDescent="0.3">
      <c r="A860"/>
      <c r="B860"/>
      <c r="C860"/>
      <c r="D860"/>
      <c r="E860"/>
      <c r="K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24" customFormat="1" x14ac:dyDescent="0.3">
      <c r="A861"/>
      <c r="B861"/>
      <c r="C861"/>
      <c r="D861"/>
      <c r="E861"/>
      <c r="K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24" customFormat="1" x14ac:dyDescent="0.3">
      <c r="A862"/>
      <c r="B862"/>
      <c r="C862"/>
      <c r="D862"/>
      <c r="E862"/>
      <c r="K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24" customFormat="1" x14ac:dyDescent="0.3">
      <c r="A863"/>
      <c r="B863"/>
      <c r="C863"/>
      <c r="D863"/>
      <c r="E863"/>
      <c r="K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24" customFormat="1" x14ac:dyDescent="0.3">
      <c r="A864"/>
      <c r="B864"/>
      <c r="C864"/>
      <c r="D864"/>
      <c r="E864"/>
      <c r="K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24" customFormat="1" x14ac:dyDescent="0.3">
      <c r="A865"/>
      <c r="B865"/>
      <c r="C865"/>
      <c r="D865"/>
      <c r="E865"/>
      <c r="K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24" customFormat="1" x14ac:dyDescent="0.3">
      <c r="A866"/>
      <c r="B866"/>
      <c r="C866"/>
      <c r="D866"/>
      <c r="E866"/>
      <c r="K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24" customFormat="1" x14ac:dyDescent="0.3">
      <c r="A867"/>
      <c r="B867"/>
      <c r="C867"/>
      <c r="D867"/>
      <c r="E867"/>
      <c r="K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24" customFormat="1" x14ac:dyDescent="0.3">
      <c r="A868"/>
      <c r="B868"/>
      <c r="C868"/>
      <c r="D868"/>
      <c r="E868"/>
      <c r="K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24" customFormat="1" x14ac:dyDescent="0.3">
      <c r="A869"/>
      <c r="B869"/>
      <c r="C869"/>
      <c r="D869"/>
      <c r="E869"/>
      <c r="K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4" customFormat="1" x14ac:dyDescent="0.3">
      <c r="A870"/>
      <c r="B870"/>
      <c r="C870"/>
      <c r="D870"/>
      <c r="E870"/>
      <c r="K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4" customFormat="1" x14ac:dyDescent="0.3">
      <c r="A871"/>
      <c r="B871"/>
      <c r="C871"/>
      <c r="D871"/>
      <c r="E871"/>
      <c r="K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24" customFormat="1" x14ac:dyDescent="0.3">
      <c r="A872"/>
      <c r="B872"/>
      <c r="C872"/>
      <c r="D872"/>
      <c r="E872"/>
      <c r="K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24" customFormat="1" x14ac:dyDescent="0.3">
      <c r="A873"/>
      <c r="B873"/>
      <c r="C873"/>
      <c r="D873"/>
      <c r="E873"/>
      <c r="K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24" customFormat="1" x14ac:dyDescent="0.3">
      <c r="A874"/>
      <c r="B874"/>
      <c r="C874"/>
      <c r="D874"/>
      <c r="E874"/>
      <c r="K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24" customFormat="1" x14ac:dyDescent="0.3">
      <c r="A875"/>
      <c r="B875"/>
      <c r="C875"/>
      <c r="D875"/>
      <c r="E875"/>
      <c r="K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24" customFormat="1" x14ac:dyDescent="0.3">
      <c r="A876"/>
      <c r="B876"/>
      <c r="C876"/>
      <c r="D876"/>
      <c r="E876"/>
      <c r="K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24" customFormat="1" x14ac:dyDescent="0.3">
      <c r="A877"/>
      <c r="B877"/>
      <c r="C877"/>
      <c r="D877"/>
      <c r="E877"/>
      <c r="K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24" customFormat="1" x14ac:dyDescent="0.3">
      <c r="A878"/>
      <c r="B878"/>
      <c r="C878"/>
      <c r="D878"/>
      <c r="E878"/>
      <c r="K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24" customFormat="1" x14ac:dyDescent="0.3">
      <c r="A879"/>
      <c r="B879"/>
      <c r="C879"/>
      <c r="D879"/>
      <c r="E879"/>
      <c r="K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24" customFormat="1" x14ac:dyDescent="0.3">
      <c r="A880"/>
      <c r="B880"/>
      <c r="C880"/>
      <c r="D880"/>
      <c r="E880"/>
      <c r="K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24" customFormat="1" x14ac:dyDescent="0.3">
      <c r="A881"/>
      <c r="B881"/>
      <c r="C881"/>
      <c r="D881"/>
      <c r="E881"/>
      <c r="K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24" customFormat="1" x14ac:dyDescent="0.3">
      <c r="A882"/>
      <c r="B882"/>
      <c r="C882"/>
      <c r="D882"/>
      <c r="E882"/>
      <c r="K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24" customFormat="1" x14ac:dyDescent="0.3">
      <c r="A883"/>
      <c r="B883"/>
      <c r="C883"/>
      <c r="D883"/>
      <c r="E883"/>
      <c r="K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24" customFormat="1" x14ac:dyDescent="0.3">
      <c r="A884"/>
      <c r="B884"/>
      <c r="C884"/>
      <c r="D884"/>
      <c r="E884"/>
      <c r="K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24" customFormat="1" x14ac:dyDescent="0.3">
      <c r="A885"/>
      <c r="B885"/>
      <c r="C885"/>
      <c r="D885"/>
      <c r="E885"/>
      <c r="K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24" customFormat="1" x14ac:dyDescent="0.3">
      <c r="A886"/>
      <c r="B886"/>
      <c r="C886"/>
      <c r="D886"/>
      <c r="E886"/>
      <c r="K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24" customFormat="1" x14ac:dyDescent="0.3">
      <c r="A887"/>
      <c r="B887"/>
      <c r="C887"/>
      <c r="D887"/>
      <c r="E887"/>
      <c r="K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24" customFormat="1" x14ac:dyDescent="0.3">
      <c r="A888"/>
      <c r="B888"/>
      <c r="C888"/>
      <c r="D888"/>
      <c r="E888"/>
      <c r="K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24" customFormat="1" x14ac:dyDescent="0.3">
      <c r="A889"/>
      <c r="B889"/>
      <c r="C889"/>
      <c r="D889"/>
      <c r="E889"/>
      <c r="K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24" customFormat="1" x14ac:dyDescent="0.3">
      <c r="A890"/>
      <c r="B890"/>
      <c r="C890"/>
      <c r="D890"/>
      <c r="E890"/>
      <c r="K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24" customFormat="1" x14ac:dyDescent="0.3">
      <c r="A891"/>
      <c r="B891"/>
      <c r="C891"/>
      <c r="D891"/>
      <c r="E891"/>
      <c r="K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24" customFormat="1" x14ac:dyDescent="0.3">
      <c r="A892"/>
      <c r="B892"/>
      <c r="C892"/>
      <c r="D892"/>
      <c r="E892"/>
      <c r="K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24" customFormat="1" x14ac:dyDescent="0.3">
      <c r="A893"/>
      <c r="B893"/>
      <c r="C893"/>
      <c r="D893"/>
      <c r="E893"/>
      <c r="K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24" customFormat="1" x14ac:dyDescent="0.3">
      <c r="A894"/>
      <c r="B894"/>
      <c r="C894"/>
      <c r="D894"/>
      <c r="E894"/>
      <c r="K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24" customFormat="1" x14ac:dyDescent="0.3">
      <c r="A895"/>
      <c r="B895"/>
      <c r="C895"/>
      <c r="D895"/>
      <c r="E895"/>
      <c r="K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24" customFormat="1" x14ac:dyDescent="0.3">
      <c r="A896"/>
      <c r="B896"/>
      <c r="C896"/>
      <c r="D896"/>
      <c r="E896"/>
      <c r="K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24" customFormat="1" x14ac:dyDescent="0.3">
      <c r="A897"/>
      <c r="B897"/>
      <c r="C897"/>
      <c r="D897"/>
      <c r="E897"/>
      <c r="K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24" customFormat="1" x14ac:dyDescent="0.3">
      <c r="A898"/>
      <c r="B898"/>
      <c r="C898"/>
      <c r="D898"/>
      <c r="E898"/>
      <c r="K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24" customFormat="1" x14ac:dyDescent="0.3">
      <c r="A899"/>
      <c r="B899"/>
      <c r="C899"/>
      <c r="D899"/>
      <c r="E899"/>
      <c r="K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24" customFormat="1" x14ac:dyDescent="0.3">
      <c r="A900"/>
      <c r="B900"/>
      <c r="C900"/>
      <c r="D900"/>
      <c r="E900"/>
      <c r="K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24" customFormat="1" x14ac:dyDescent="0.3">
      <c r="A901"/>
      <c r="B901"/>
      <c r="C901"/>
      <c r="D901"/>
      <c r="E901"/>
      <c r="K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24" customFormat="1" x14ac:dyDescent="0.3">
      <c r="A902"/>
      <c r="B902"/>
      <c r="C902"/>
      <c r="D902"/>
      <c r="E902"/>
      <c r="K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24" customFormat="1" x14ac:dyDescent="0.3">
      <c r="A903"/>
      <c r="B903"/>
      <c r="C903"/>
      <c r="D903"/>
      <c r="E903"/>
      <c r="K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24" customFormat="1" x14ac:dyDescent="0.3">
      <c r="A904"/>
      <c r="B904"/>
      <c r="C904"/>
      <c r="D904"/>
      <c r="E904"/>
      <c r="K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24" customFormat="1" x14ac:dyDescent="0.3">
      <c r="A905"/>
      <c r="B905"/>
      <c r="C905"/>
      <c r="D905"/>
      <c r="E905"/>
      <c r="K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24" customFormat="1" x14ac:dyDescent="0.3">
      <c r="A906"/>
      <c r="B906"/>
      <c r="C906"/>
      <c r="D906"/>
      <c r="E906"/>
      <c r="K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24" customFormat="1" x14ac:dyDescent="0.3">
      <c r="A907"/>
      <c r="B907"/>
      <c r="C907"/>
      <c r="D907"/>
      <c r="E907"/>
      <c r="K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24" customFormat="1" x14ac:dyDescent="0.3">
      <c r="A908"/>
      <c r="B908"/>
      <c r="C908"/>
      <c r="D908"/>
      <c r="E908"/>
      <c r="K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24" customFormat="1" x14ac:dyDescent="0.3">
      <c r="A909"/>
      <c r="B909"/>
      <c r="C909"/>
      <c r="D909"/>
      <c r="E909"/>
      <c r="K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24" customFormat="1" x14ac:dyDescent="0.3">
      <c r="A910"/>
      <c r="B910"/>
      <c r="C910"/>
      <c r="D910"/>
      <c r="E910"/>
      <c r="K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24" customFormat="1" x14ac:dyDescent="0.3">
      <c r="A911"/>
      <c r="B911"/>
      <c r="C911"/>
      <c r="D911"/>
      <c r="E911"/>
      <c r="K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24" customFormat="1" x14ac:dyDescent="0.3">
      <c r="A912"/>
      <c r="B912"/>
      <c r="C912"/>
      <c r="D912"/>
      <c r="E912"/>
      <c r="K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24" customFormat="1" x14ac:dyDescent="0.3">
      <c r="A913"/>
      <c r="B913"/>
      <c r="C913"/>
      <c r="D913"/>
      <c r="E913"/>
      <c r="K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24" customFormat="1" x14ac:dyDescent="0.3">
      <c r="A914"/>
      <c r="B914"/>
      <c r="C914"/>
      <c r="D914"/>
      <c r="E914"/>
      <c r="K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24" customFormat="1" x14ac:dyDescent="0.3">
      <c r="A915"/>
      <c r="B915"/>
      <c r="C915"/>
      <c r="D915"/>
      <c r="E915"/>
      <c r="K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24" customFormat="1" x14ac:dyDescent="0.3">
      <c r="A916"/>
      <c r="B916"/>
      <c r="C916"/>
      <c r="D916"/>
      <c r="E916"/>
      <c r="K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24" customFormat="1" x14ac:dyDescent="0.3">
      <c r="A917"/>
      <c r="B917"/>
      <c r="C917"/>
      <c r="D917"/>
      <c r="E917"/>
      <c r="K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24" customFormat="1" x14ac:dyDescent="0.3">
      <c r="A918"/>
      <c r="B918"/>
      <c r="C918"/>
      <c r="D918"/>
      <c r="E918"/>
      <c r="K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24" customFormat="1" x14ac:dyDescent="0.3">
      <c r="A919"/>
      <c r="B919"/>
      <c r="C919"/>
      <c r="D919"/>
      <c r="E919"/>
      <c r="K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24" customFormat="1" x14ac:dyDescent="0.3">
      <c r="A920"/>
      <c r="B920"/>
      <c r="C920"/>
      <c r="D920"/>
      <c r="E920"/>
      <c r="K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24" customFormat="1" x14ac:dyDescent="0.3">
      <c r="A921"/>
      <c r="B921"/>
      <c r="C921"/>
      <c r="D921"/>
      <c r="E921"/>
      <c r="K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24" customFormat="1" x14ac:dyDescent="0.3">
      <c r="A922"/>
      <c r="B922"/>
      <c r="C922"/>
      <c r="D922"/>
      <c r="E922"/>
      <c r="K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24" customFormat="1" x14ac:dyDescent="0.3">
      <c r="A923"/>
      <c r="B923"/>
      <c r="C923"/>
      <c r="D923"/>
      <c r="E923"/>
      <c r="K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24" customFormat="1" x14ac:dyDescent="0.3">
      <c r="A924"/>
      <c r="B924"/>
      <c r="C924"/>
      <c r="D924"/>
      <c r="E924"/>
      <c r="K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24" customFormat="1" x14ac:dyDescent="0.3">
      <c r="A925"/>
      <c r="B925"/>
      <c r="C925"/>
      <c r="D925"/>
      <c r="E925"/>
      <c r="K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24" customFormat="1" x14ac:dyDescent="0.3">
      <c r="A926"/>
      <c r="B926"/>
      <c r="C926"/>
      <c r="D926"/>
      <c r="E926"/>
      <c r="K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24" customFormat="1" x14ac:dyDescent="0.3">
      <c r="A927"/>
      <c r="B927"/>
      <c r="C927"/>
      <c r="D927"/>
      <c r="E927"/>
      <c r="K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24" customFormat="1" x14ac:dyDescent="0.3">
      <c r="A928"/>
      <c r="B928"/>
      <c r="C928"/>
      <c r="D928"/>
      <c r="E928"/>
      <c r="K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24" customFormat="1" x14ac:dyDescent="0.3">
      <c r="A929"/>
      <c r="B929"/>
      <c r="C929"/>
      <c r="D929"/>
      <c r="E929"/>
      <c r="K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24" customFormat="1" x14ac:dyDescent="0.3">
      <c r="A930"/>
      <c r="B930"/>
      <c r="C930"/>
      <c r="D930"/>
      <c r="E930"/>
      <c r="K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24" customFormat="1" x14ac:dyDescent="0.3">
      <c r="A931"/>
      <c r="B931"/>
      <c r="C931"/>
      <c r="D931"/>
      <c r="E931"/>
      <c r="K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24" customFormat="1" x14ac:dyDescent="0.3">
      <c r="A932"/>
      <c r="B932"/>
      <c r="C932"/>
      <c r="D932"/>
      <c r="E932"/>
      <c r="K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24" customFormat="1" x14ac:dyDescent="0.3">
      <c r="A933"/>
      <c r="B933"/>
      <c r="C933"/>
      <c r="D933"/>
      <c r="E933"/>
      <c r="K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24" customFormat="1" x14ac:dyDescent="0.3">
      <c r="A934"/>
      <c r="B934"/>
      <c r="C934"/>
      <c r="D934"/>
      <c r="E934"/>
      <c r="K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24" customFormat="1" x14ac:dyDescent="0.3">
      <c r="A935"/>
      <c r="B935"/>
      <c r="C935"/>
      <c r="D935"/>
      <c r="E935"/>
      <c r="K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24" customFormat="1" x14ac:dyDescent="0.3">
      <c r="A936"/>
      <c r="B936"/>
      <c r="C936"/>
      <c r="D936"/>
      <c r="E936"/>
      <c r="K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24" customFormat="1" x14ac:dyDescent="0.3">
      <c r="A937"/>
      <c r="B937"/>
      <c r="C937"/>
      <c r="D937"/>
      <c r="E937"/>
      <c r="K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24" customFormat="1" x14ac:dyDescent="0.3">
      <c r="A938"/>
      <c r="B938"/>
      <c r="C938"/>
      <c r="D938"/>
      <c r="E938"/>
      <c r="K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24" customFormat="1" x14ac:dyDescent="0.3">
      <c r="A939"/>
      <c r="B939"/>
      <c r="C939"/>
      <c r="D939"/>
      <c r="E939"/>
      <c r="K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24" customFormat="1" x14ac:dyDescent="0.3">
      <c r="A940"/>
      <c r="B940"/>
      <c r="C940"/>
      <c r="D940"/>
      <c r="E940"/>
      <c r="K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24" customFormat="1" x14ac:dyDescent="0.3">
      <c r="A941"/>
      <c r="B941"/>
      <c r="C941"/>
      <c r="D941"/>
      <c r="E941"/>
      <c r="K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24" customFormat="1" x14ac:dyDescent="0.3">
      <c r="A942"/>
      <c r="B942"/>
      <c r="C942"/>
      <c r="D942"/>
      <c r="E942"/>
      <c r="K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24" customFormat="1" x14ac:dyDescent="0.3">
      <c r="A943"/>
      <c r="B943"/>
      <c r="C943"/>
      <c r="D943"/>
      <c r="E943"/>
      <c r="K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24" customFormat="1" x14ac:dyDescent="0.3">
      <c r="A944"/>
      <c r="B944"/>
      <c r="C944"/>
      <c r="D944"/>
      <c r="E944"/>
      <c r="K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24" customFormat="1" x14ac:dyDescent="0.3">
      <c r="A945"/>
      <c r="B945"/>
      <c r="C945"/>
      <c r="D945"/>
      <c r="E945"/>
      <c r="K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24" customFormat="1" x14ac:dyDescent="0.3">
      <c r="A946"/>
      <c r="B946"/>
      <c r="C946"/>
      <c r="D946"/>
      <c r="E946"/>
      <c r="K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24" customFormat="1" x14ac:dyDescent="0.3">
      <c r="A947"/>
      <c r="B947"/>
      <c r="C947"/>
      <c r="D947"/>
      <c r="E947"/>
      <c r="K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24" customFormat="1" x14ac:dyDescent="0.3">
      <c r="A948"/>
      <c r="B948"/>
      <c r="C948"/>
      <c r="D948"/>
      <c r="E948"/>
      <c r="K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24" customFormat="1" x14ac:dyDescent="0.3">
      <c r="A949"/>
      <c r="B949"/>
      <c r="C949"/>
      <c r="D949"/>
      <c r="E949"/>
      <c r="K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24" customFormat="1" x14ac:dyDescent="0.3">
      <c r="A950"/>
      <c r="B950"/>
      <c r="C950"/>
      <c r="D950"/>
      <c r="E950"/>
      <c r="K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24" customFormat="1" x14ac:dyDescent="0.3">
      <c r="A951"/>
      <c r="B951"/>
      <c r="C951"/>
      <c r="D951"/>
      <c r="E951"/>
      <c r="K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24" customFormat="1" x14ac:dyDescent="0.3">
      <c r="A952"/>
      <c r="B952"/>
      <c r="C952"/>
      <c r="D952"/>
      <c r="E952"/>
      <c r="K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24" customFormat="1" x14ac:dyDescent="0.3">
      <c r="A953"/>
      <c r="B953"/>
      <c r="C953"/>
      <c r="D953"/>
      <c r="E953"/>
      <c r="K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24" customFormat="1" x14ac:dyDescent="0.3">
      <c r="A954"/>
      <c r="B954"/>
      <c r="C954"/>
      <c r="D954"/>
      <c r="E954"/>
      <c r="K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24" customFormat="1" x14ac:dyDescent="0.3">
      <c r="A955"/>
      <c r="B955"/>
      <c r="C955"/>
      <c r="D955"/>
      <c r="E955"/>
      <c r="K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24" customFormat="1" x14ac:dyDescent="0.3">
      <c r="A956"/>
      <c r="B956"/>
      <c r="C956"/>
      <c r="D956"/>
      <c r="E956"/>
      <c r="K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24" customFormat="1" x14ac:dyDescent="0.3">
      <c r="A957"/>
      <c r="B957"/>
      <c r="C957"/>
      <c r="D957"/>
      <c r="E957"/>
      <c r="K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24" customFormat="1" x14ac:dyDescent="0.3">
      <c r="A958"/>
      <c r="B958"/>
      <c r="C958"/>
      <c r="D958"/>
      <c r="E958"/>
      <c r="K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24" customFormat="1" x14ac:dyDescent="0.3">
      <c r="A959"/>
      <c r="B959"/>
      <c r="C959"/>
      <c r="D959"/>
      <c r="E959"/>
      <c r="K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24" customFormat="1" x14ac:dyDescent="0.3">
      <c r="A960"/>
      <c r="B960"/>
      <c r="C960"/>
      <c r="D960"/>
      <c r="E960"/>
      <c r="K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24" customFormat="1" x14ac:dyDescent="0.3">
      <c r="A961"/>
      <c r="B961"/>
      <c r="C961"/>
      <c r="D961"/>
      <c r="E961"/>
      <c r="K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24" customFormat="1" x14ac:dyDescent="0.3">
      <c r="A962"/>
      <c r="B962"/>
      <c r="C962"/>
      <c r="D962"/>
      <c r="E962"/>
      <c r="K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24" customFormat="1" x14ac:dyDescent="0.3">
      <c r="A963"/>
      <c r="B963"/>
      <c r="C963"/>
      <c r="D963"/>
      <c r="E963"/>
      <c r="K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24" customFormat="1" x14ac:dyDescent="0.3">
      <c r="A964"/>
      <c r="B964"/>
      <c r="C964"/>
      <c r="D964"/>
      <c r="E964"/>
      <c r="K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24" customFormat="1" x14ac:dyDescent="0.3">
      <c r="A965"/>
      <c r="B965"/>
      <c r="C965"/>
      <c r="D965"/>
      <c r="E965"/>
      <c r="K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24" customFormat="1" x14ac:dyDescent="0.3">
      <c r="A966"/>
      <c r="B966"/>
      <c r="C966"/>
      <c r="D966"/>
      <c r="E966"/>
      <c r="K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24" customFormat="1" x14ac:dyDescent="0.3">
      <c r="A967"/>
      <c r="B967"/>
      <c r="C967"/>
      <c r="D967"/>
      <c r="E967"/>
      <c r="K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24" customFormat="1" x14ac:dyDescent="0.3">
      <c r="A968"/>
      <c r="B968"/>
      <c r="C968"/>
      <c r="D968"/>
      <c r="E968"/>
      <c r="K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24" customFormat="1" x14ac:dyDescent="0.3">
      <c r="A969"/>
      <c r="B969"/>
      <c r="C969"/>
      <c r="D969"/>
      <c r="E969"/>
      <c r="K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24" customFormat="1" x14ac:dyDescent="0.3">
      <c r="A970"/>
      <c r="B970"/>
      <c r="C970"/>
      <c r="D970"/>
      <c r="E970"/>
      <c r="K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24" customFormat="1" x14ac:dyDescent="0.3">
      <c r="A971"/>
      <c r="B971"/>
      <c r="C971"/>
      <c r="D971"/>
      <c r="E971"/>
      <c r="K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24" customFormat="1" x14ac:dyDescent="0.3">
      <c r="A972"/>
      <c r="B972"/>
      <c r="C972"/>
      <c r="D972"/>
      <c r="E972"/>
      <c r="K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24" customFormat="1" x14ac:dyDescent="0.3">
      <c r="A973"/>
      <c r="B973"/>
      <c r="C973"/>
      <c r="D973"/>
      <c r="E973"/>
      <c r="K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24" customFormat="1" x14ac:dyDescent="0.3">
      <c r="A974"/>
      <c r="B974"/>
      <c r="C974"/>
      <c r="D974"/>
      <c r="E974"/>
      <c r="K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24" customFormat="1" x14ac:dyDescent="0.3">
      <c r="A975"/>
      <c r="B975"/>
      <c r="C975"/>
      <c r="D975"/>
      <c r="E975"/>
      <c r="K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24" customFormat="1" x14ac:dyDescent="0.3">
      <c r="A976"/>
      <c r="B976"/>
      <c r="C976"/>
      <c r="D976"/>
      <c r="E976"/>
      <c r="K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24" customFormat="1" x14ac:dyDescent="0.3">
      <c r="A977"/>
      <c r="B977"/>
      <c r="C977"/>
      <c r="D977"/>
      <c r="E977"/>
      <c r="K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24" customFormat="1" x14ac:dyDescent="0.3">
      <c r="A978"/>
      <c r="B978"/>
      <c r="C978"/>
      <c r="D978"/>
      <c r="E978"/>
      <c r="K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24" customFormat="1" x14ac:dyDescent="0.3">
      <c r="A979"/>
      <c r="B979"/>
      <c r="C979"/>
      <c r="D979"/>
      <c r="E979"/>
      <c r="K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24" customFormat="1" x14ac:dyDescent="0.3">
      <c r="A980"/>
      <c r="B980"/>
      <c r="C980"/>
      <c r="D980"/>
      <c r="E980"/>
      <c r="K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24" customFormat="1" x14ac:dyDescent="0.3">
      <c r="A981"/>
      <c r="B981"/>
      <c r="C981"/>
      <c r="D981"/>
      <c r="E981"/>
      <c r="K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24" customFormat="1" x14ac:dyDescent="0.3">
      <c r="A982"/>
      <c r="B982"/>
      <c r="C982"/>
      <c r="D982"/>
      <c r="E982"/>
      <c r="K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24" customFormat="1" x14ac:dyDescent="0.3">
      <c r="A983"/>
      <c r="B983"/>
      <c r="C983"/>
      <c r="D983"/>
      <c r="E983"/>
      <c r="K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24" customFormat="1" x14ac:dyDescent="0.3">
      <c r="A984"/>
      <c r="B984"/>
      <c r="C984"/>
      <c r="D984"/>
      <c r="E984"/>
      <c r="K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24" customFormat="1" x14ac:dyDescent="0.3">
      <c r="A985"/>
      <c r="B985"/>
      <c r="C985"/>
      <c r="D985"/>
      <c r="E985"/>
      <c r="K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24" customFormat="1" x14ac:dyDescent="0.3">
      <c r="A986"/>
      <c r="B986"/>
      <c r="C986"/>
      <c r="D986"/>
      <c r="E986"/>
      <c r="K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24" customFormat="1" x14ac:dyDescent="0.3">
      <c r="A987"/>
      <c r="B987"/>
      <c r="C987"/>
      <c r="D987"/>
      <c r="E987"/>
      <c r="K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24" customFormat="1" x14ac:dyDescent="0.3">
      <c r="A988"/>
      <c r="B988"/>
      <c r="C988"/>
      <c r="D988"/>
      <c r="E988"/>
      <c r="K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24" customFormat="1" x14ac:dyDescent="0.3">
      <c r="A989"/>
      <c r="B989"/>
      <c r="C989"/>
      <c r="D989"/>
      <c r="E989"/>
      <c r="K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24" customFormat="1" x14ac:dyDescent="0.3">
      <c r="A990"/>
      <c r="B990"/>
      <c r="C990"/>
      <c r="D990"/>
      <c r="E990"/>
      <c r="K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24" customFormat="1" x14ac:dyDescent="0.3">
      <c r="A991"/>
      <c r="B991"/>
      <c r="C991"/>
      <c r="D991"/>
      <c r="E991"/>
      <c r="K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24" customFormat="1" x14ac:dyDescent="0.3">
      <c r="A992"/>
      <c r="B992"/>
      <c r="C992"/>
      <c r="D992"/>
      <c r="E992"/>
      <c r="K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24" customFormat="1" x14ac:dyDescent="0.3">
      <c r="A993"/>
      <c r="B993"/>
      <c r="C993"/>
      <c r="D993"/>
      <c r="E993"/>
      <c r="K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24" customFormat="1" x14ac:dyDescent="0.3">
      <c r="A994"/>
      <c r="B994"/>
      <c r="C994"/>
      <c r="D994"/>
      <c r="E994"/>
      <c r="K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24" customFormat="1" x14ac:dyDescent="0.3">
      <c r="A995"/>
      <c r="B995"/>
      <c r="C995"/>
      <c r="D995"/>
      <c r="E995"/>
      <c r="K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24" customFormat="1" x14ac:dyDescent="0.3">
      <c r="A996"/>
      <c r="B996"/>
      <c r="C996"/>
      <c r="D996"/>
      <c r="E996"/>
      <c r="K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24" customFormat="1" x14ac:dyDescent="0.3">
      <c r="A997"/>
      <c r="B997"/>
      <c r="C997"/>
      <c r="D997"/>
      <c r="E997"/>
      <c r="K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24" customFormat="1" x14ac:dyDescent="0.3">
      <c r="A998"/>
      <c r="B998"/>
      <c r="C998"/>
      <c r="D998"/>
      <c r="E998"/>
      <c r="K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24" customFormat="1" x14ac:dyDescent="0.3">
      <c r="A999"/>
      <c r="B999"/>
      <c r="C999"/>
      <c r="D999"/>
      <c r="E999"/>
      <c r="K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24" customFormat="1" x14ac:dyDescent="0.3">
      <c r="A1000"/>
      <c r="B1000"/>
      <c r="C1000"/>
      <c r="D1000"/>
      <c r="E1000"/>
      <c r="K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24" customFormat="1" x14ac:dyDescent="0.3">
      <c r="A1001"/>
      <c r="B1001"/>
      <c r="C1001"/>
      <c r="D1001"/>
      <c r="E1001"/>
      <c r="K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24" customFormat="1" x14ac:dyDescent="0.3">
      <c r="A1002"/>
      <c r="B1002"/>
      <c r="C1002"/>
      <c r="D1002"/>
      <c r="E1002"/>
      <c r="K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24" customFormat="1" x14ac:dyDescent="0.3">
      <c r="A1003"/>
      <c r="B1003"/>
      <c r="C1003"/>
      <c r="D1003"/>
      <c r="E1003"/>
      <c r="K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24" customFormat="1" x14ac:dyDescent="0.3">
      <c r="A1004"/>
      <c r="B1004"/>
      <c r="C1004"/>
      <c r="D1004"/>
      <c r="E1004"/>
      <c r="K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24" customFormat="1" x14ac:dyDescent="0.3">
      <c r="A1005"/>
      <c r="B1005"/>
      <c r="C1005"/>
      <c r="D1005"/>
      <c r="E1005"/>
      <c r="K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24" customFormat="1" x14ac:dyDescent="0.3">
      <c r="A1006"/>
      <c r="B1006"/>
      <c r="C1006"/>
      <c r="D1006"/>
      <c r="E1006"/>
      <c r="K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 spans="1:32" s="24" customFormat="1" x14ac:dyDescent="0.3">
      <c r="A1007"/>
      <c r="B1007"/>
      <c r="C1007"/>
      <c r="D1007"/>
      <c r="E1007"/>
      <c r="K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 spans="1:32" s="24" customFormat="1" x14ac:dyDescent="0.3">
      <c r="A1008"/>
      <c r="B1008"/>
      <c r="C1008"/>
      <c r="D1008"/>
      <c r="E1008"/>
      <c r="K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 spans="1:32" s="24" customFormat="1" x14ac:dyDescent="0.3">
      <c r="A1009"/>
      <c r="B1009"/>
      <c r="C1009"/>
      <c r="D1009"/>
      <c r="E1009"/>
      <c r="K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 spans="1:32" s="24" customFormat="1" x14ac:dyDescent="0.3">
      <c r="A1010"/>
      <c r="B1010"/>
      <c r="C1010"/>
      <c r="D1010"/>
      <c r="E1010"/>
      <c r="K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 spans="1:32" s="24" customFormat="1" x14ac:dyDescent="0.3">
      <c r="A1011"/>
      <c r="B1011"/>
      <c r="C1011"/>
      <c r="D1011"/>
      <c r="E1011"/>
      <c r="K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 spans="1:32" s="24" customFormat="1" x14ac:dyDescent="0.3">
      <c r="A1012"/>
      <c r="B1012"/>
      <c r="C1012"/>
      <c r="D1012"/>
      <c r="E1012"/>
      <c r="K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 spans="1:32" s="24" customFormat="1" x14ac:dyDescent="0.3">
      <c r="A1013"/>
      <c r="B1013"/>
      <c r="C1013"/>
      <c r="D1013"/>
      <c r="E1013"/>
      <c r="K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 spans="1:32" s="24" customFormat="1" x14ac:dyDescent="0.3">
      <c r="A1014"/>
      <c r="B1014"/>
      <c r="C1014"/>
      <c r="D1014"/>
      <c r="E1014"/>
      <c r="K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 spans="1:32" s="24" customFormat="1" x14ac:dyDescent="0.3">
      <c r="A1015"/>
      <c r="B1015"/>
      <c r="C1015"/>
      <c r="D1015"/>
      <c r="E1015"/>
      <c r="K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 spans="1:32" s="24" customFormat="1" x14ac:dyDescent="0.3">
      <c r="A1016"/>
      <c r="B1016"/>
      <c r="C1016"/>
      <c r="D1016"/>
      <c r="E1016"/>
      <c r="K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 spans="1:32" s="24" customFormat="1" x14ac:dyDescent="0.3">
      <c r="A1017"/>
      <c r="B1017"/>
      <c r="C1017"/>
      <c r="D1017"/>
      <c r="E1017"/>
      <c r="K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</row>
    <row r="1018" spans="1:32" s="24" customFormat="1" x14ac:dyDescent="0.3">
      <c r="A1018"/>
      <c r="B1018"/>
      <c r="C1018"/>
      <c r="D1018"/>
      <c r="E1018"/>
      <c r="K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 spans="1:32" s="24" customFormat="1" x14ac:dyDescent="0.3">
      <c r="A1019"/>
      <c r="B1019"/>
      <c r="C1019"/>
      <c r="D1019"/>
      <c r="E1019"/>
      <c r="K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 spans="1:32" s="24" customFormat="1" x14ac:dyDescent="0.3">
      <c r="A1020"/>
      <c r="B1020"/>
      <c r="C1020"/>
      <c r="D1020"/>
      <c r="E1020"/>
      <c r="K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 spans="1:32" s="24" customFormat="1" x14ac:dyDescent="0.3">
      <c r="A1021"/>
      <c r="B1021"/>
      <c r="C1021"/>
      <c r="D1021"/>
      <c r="E1021"/>
      <c r="K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 spans="1:32" s="24" customFormat="1" x14ac:dyDescent="0.3">
      <c r="A1022"/>
      <c r="B1022"/>
      <c r="C1022"/>
      <c r="D1022"/>
      <c r="E1022"/>
      <c r="K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 spans="1:32" s="24" customFormat="1" x14ac:dyDescent="0.3">
      <c r="A1023"/>
      <c r="B1023"/>
      <c r="C1023"/>
      <c r="D1023"/>
      <c r="E1023"/>
      <c r="K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 spans="1:32" s="24" customFormat="1" x14ac:dyDescent="0.3">
      <c r="A1024"/>
      <c r="B1024"/>
      <c r="C1024"/>
      <c r="D1024"/>
      <c r="E1024"/>
      <c r="K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 spans="1:32" s="24" customFormat="1" x14ac:dyDescent="0.3">
      <c r="A1025"/>
      <c r="B1025"/>
      <c r="C1025"/>
      <c r="D1025"/>
      <c r="E1025"/>
      <c r="K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 spans="1:32" s="24" customFormat="1" x14ac:dyDescent="0.3">
      <c r="A1026"/>
      <c r="B1026"/>
      <c r="C1026"/>
      <c r="D1026"/>
      <c r="E1026"/>
      <c r="K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 spans="1:32" s="24" customFormat="1" x14ac:dyDescent="0.3">
      <c r="A1027"/>
      <c r="B1027"/>
      <c r="C1027"/>
      <c r="D1027"/>
      <c r="E1027"/>
      <c r="K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 spans="1:32" s="24" customFormat="1" x14ac:dyDescent="0.3">
      <c r="A1028"/>
      <c r="B1028"/>
      <c r="C1028"/>
      <c r="D1028"/>
      <c r="E1028"/>
      <c r="K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 spans="1:32" s="24" customFormat="1" x14ac:dyDescent="0.3">
      <c r="A1029"/>
      <c r="B1029"/>
      <c r="C1029"/>
      <c r="D1029"/>
      <c r="E1029"/>
      <c r="K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 spans="1:32" s="24" customFormat="1" x14ac:dyDescent="0.3">
      <c r="A1030"/>
      <c r="B1030"/>
      <c r="C1030"/>
      <c r="D1030"/>
      <c r="E1030"/>
      <c r="K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 spans="1:32" s="24" customFormat="1" x14ac:dyDescent="0.3">
      <c r="A1031"/>
      <c r="B1031"/>
      <c r="C1031"/>
      <c r="D1031"/>
      <c r="E1031"/>
      <c r="K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 spans="1:32" s="24" customFormat="1" x14ac:dyDescent="0.3">
      <c r="A1032"/>
      <c r="B1032"/>
      <c r="C1032"/>
      <c r="D1032"/>
      <c r="E1032"/>
      <c r="K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 spans="1:32" s="24" customFormat="1" x14ac:dyDescent="0.3">
      <c r="A1033"/>
      <c r="B1033"/>
      <c r="C1033"/>
      <c r="D1033"/>
      <c r="E1033"/>
      <c r="K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 spans="1:32" s="24" customFormat="1" x14ac:dyDescent="0.3">
      <c r="A1034"/>
      <c r="B1034"/>
      <c r="C1034"/>
      <c r="D1034"/>
      <c r="E1034"/>
      <c r="K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 spans="1:32" s="24" customFormat="1" x14ac:dyDescent="0.3">
      <c r="A1035"/>
      <c r="B1035"/>
      <c r="C1035"/>
      <c r="D1035"/>
      <c r="E1035"/>
      <c r="K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 spans="1:32" s="24" customFormat="1" x14ac:dyDescent="0.3">
      <c r="A1036"/>
      <c r="B1036"/>
      <c r="C1036"/>
      <c r="D1036"/>
      <c r="E1036"/>
      <c r="K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 spans="1:32" s="24" customFormat="1" x14ac:dyDescent="0.3">
      <c r="A1037"/>
      <c r="B1037"/>
      <c r="C1037"/>
      <c r="D1037"/>
      <c r="E1037"/>
      <c r="K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 spans="1:32" s="24" customFormat="1" x14ac:dyDescent="0.3">
      <c r="A1038"/>
      <c r="B1038"/>
      <c r="C1038"/>
      <c r="D1038"/>
      <c r="E1038"/>
      <c r="K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 spans="1:32" s="24" customFormat="1" x14ac:dyDescent="0.3">
      <c r="A1039"/>
      <c r="B1039"/>
      <c r="C1039"/>
      <c r="D1039"/>
      <c r="E1039"/>
      <c r="K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 spans="1:32" s="24" customFormat="1" x14ac:dyDescent="0.3">
      <c r="A1040"/>
      <c r="B1040"/>
      <c r="C1040"/>
      <c r="D1040"/>
      <c r="E1040"/>
      <c r="K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</row>
    <row r="1041" spans="1:32" s="24" customFormat="1" x14ac:dyDescent="0.3">
      <c r="A1041"/>
      <c r="B1041"/>
      <c r="C1041"/>
      <c r="D1041"/>
      <c r="E1041"/>
      <c r="K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 spans="1:32" s="24" customFormat="1" x14ac:dyDescent="0.3">
      <c r="A1042"/>
      <c r="B1042"/>
      <c r="C1042"/>
      <c r="D1042"/>
      <c r="E1042"/>
      <c r="K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 spans="1:32" s="24" customFormat="1" x14ac:dyDescent="0.3">
      <c r="A1043"/>
      <c r="B1043"/>
      <c r="C1043"/>
      <c r="D1043"/>
      <c r="E1043"/>
      <c r="K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 spans="1:32" s="24" customFormat="1" x14ac:dyDescent="0.3">
      <c r="A1044"/>
      <c r="B1044"/>
      <c r="C1044"/>
      <c r="D1044"/>
      <c r="E1044"/>
      <c r="K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 spans="1:32" s="24" customFormat="1" x14ac:dyDescent="0.3">
      <c r="A1045"/>
      <c r="B1045"/>
      <c r="C1045"/>
      <c r="D1045"/>
      <c r="E1045"/>
      <c r="K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 spans="1:32" s="24" customFormat="1" x14ac:dyDescent="0.3">
      <c r="A1046"/>
      <c r="B1046"/>
      <c r="C1046"/>
      <c r="D1046"/>
      <c r="E1046"/>
      <c r="K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 spans="1:32" s="24" customFormat="1" x14ac:dyDescent="0.3">
      <c r="A1047"/>
      <c r="B1047"/>
      <c r="C1047"/>
      <c r="D1047"/>
      <c r="E1047"/>
      <c r="K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 spans="1:32" s="24" customFormat="1" x14ac:dyDescent="0.3">
      <c r="A1048"/>
      <c r="B1048"/>
      <c r="C1048"/>
      <c r="D1048"/>
      <c r="E1048"/>
      <c r="K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 spans="1:32" s="24" customFormat="1" x14ac:dyDescent="0.3">
      <c r="A1049"/>
      <c r="B1049"/>
      <c r="C1049"/>
      <c r="D1049"/>
      <c r="E1049"/>
      <c r="K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 spans="1:32" s="24" customFormat="1" x14ac:dyDescent="0.3">
      <c r="A1050"/>
      <c r="B1050"/>
      <c r="C1050"/>
      <c r="D1050"/>
      <c r="E1050"/>
      <c r="K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 spans="1:32" s="24" customFormat="1" x14ac:dyDescent="0.3">
      <c r="A1051"/>
      <c r="B1051"/>
      <c r="C1051"/>
      <c r="D1051"/>
      <c r="E1051"/>
      <c r="K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 spans="1:32" s="24" customFormat="1" x14ac:dyDescent="0.3">
      <c r="A1052"/>
      <c r="B1052"/>
      <c r="C1052"/>
      <c r="D1052"/>
      <c r="E1052"/>
      <c r="K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 spans="1:32" s="24" customFormat="1" x14ac:dyDescent="0.3">
      <c r="A1053"/>
      <c r="B1053"/>
      <c r="C1053"/>
      <c r="D1053"/>
      <c r="E1053"/>
      <c r="K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 spans="1:32" s="24" customFormat="1" x14ac:dyDescent="0.3">
      <c r="A1054"/>
      <c r="B1054"/>
      <c r="C1054"/>
      <c r="D1054"/>
      <c r="E1054"/>
      <c r="K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 spans="1:32" s="24" customFormat="1" x14ac:dyDescent="0.3">
      <c r="A1055"/>
      <c r="B1055"/>
      <c r="C1055"/>
      <c r="D1055"/>
      <c r="E1055"/>
      <c r="K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 spans="1:32" s="24" customFormat="1" x14ac:dyDescent="0.3">
      <c r="A1056"/>
      <c r="B1056"/>
      <c r="C1056"/>
      <c r="D1056"/>
      <c r="E1056"/>
      <c r="K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 spans="1:32" s="24" customFormat="1" x14ac:dyDescent="0.3">
      <c r="A1057"/>
      <c r="B1057"/>
      <c r="C1057"/>
      <c r="D1057"/>
      <c r="E1057"/>
      <c r="K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 spans="1:32" s="24" customFormat="1" x14ac:dyDescent="0.3">
      <c r="A1058"/>
      <c r="B1058"/>
      <c r="C1058"/>
      <c r="D1058"/>
      <c r="E1058"/>
      <c r="K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 spans="1:32" s="24" customFormat="1" x14ac:dyDescent="0.3">
      <c r="A1059"/>
      <c r="B1059"/>
      <c r="C1059"/>
      <c r="D1059"/>
      <c r="E1059"/>
      <c r="K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 spans="1:32" s="24" customFormat="1" x14ac:dyDescent="0.3">
      <c r="A1060"/>
      <c r="B1060"/>
      <c r="C1060"/>
      <c r="D1060"/>
      <c r="E1060"/>
      <c r="K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 spans="1:32" s="24" customFormat="1" x14ac:dyDescent="0.3">
      <c r="A1061"/>
      <c r="B1061"/>
      <c r="C1061"/>
      <c r="D1061"/>
      <c r="E1061"/>
      <c r="K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 spans="1:32" s="24" customFormat="1" x14ac:dyDescent="0.3">
      <c r="A1062"/>
      <c r="B1062"/>
      <c r="C1062"/>
      <c r="D1062"/>
      <c r="E1062"/>
      <c r="K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 spans="1:32" s="24" customFormat="1" x14ac:dyDescent="0.3">
      <c r="A1063"/>
      <c r="B1063"/>
      <c r="C1063"/>
      <c r="D1063"/>
      <c r="E1063"/>
      <c r="K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 spans="1:32" s="24" customFormat="1" x14ac:dyDescent="0.3">
      <c r="A1064"/>
      <c r="B1064"/>
      <c r="C1064"/>
      <c r="D1064"/>
      <c r="E1064"/>
      <c r="K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 spans="1:32" s="24" customFormat="1" x14ac:dyDescent="0.3">
      <c r="A1065"/>
      <c r="B1065"/>
      <c r="C1065"/>
      <c r="D1065"/>
      <c r="E1065"/>
      <c r="K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 spans="1:32" s="24" customFormat="1" x14ac:dyDescent="0.3">
      <c r="A1066"/>
      <c r="B1066"/>
      <c r="C1066"/>
      <c r="D1066"/>
      <c r="E1066"/>
      <c r="K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 spans="1:32" s="24" customFormat="1" x14ac:dyDescent="0.3">
      <c r="A1067"/>
      <c r="B1067"/>
      <c r="C1067"/>
      <c r="D1067"/>
      <c r="E1067"/>
      <c r="K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 spans="1:32" s="24" customFormat="1" x14ac:dyDescent="0.3">
      <c r="A1068"/>
      <c r="B1068"/>
      <c r="C1068"/>
      <c r="D1068"/>
      <c r="E1068"/>
      <c r="K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 spans="1:32" s="24" customFormat="1" x14ac:dyDescent="0.3">
      <c r="A1069"/>
      <c r="B1069"/>
      <c r="C1069"/>
      <c r="D1069"/>
      <c r="E1069"/>
      <c r="K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 spans="1:32" s="24" customFormat="1" x14ac:dyDescent="0.3">
      <c r="A1070"/>
      <c r="B1070"/>
      <c r="C1070"/>
      <c r="D1070"/>
      <c r="E1070"/>
      <c r="K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 spans="1:32" s="24" customFormat="1" x14ac:dyDescent="0.3">
      <c r="A1071"/>
      <c r="B1071"/>
      <c r="C1071"/>
      <c r="D1071"/>
      <c r="E1071"/>
      <c r="K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 spans="1:32" s="24" customFormat="1" x14ac:dyDescent="0.3">
      <c r="A1072"/>
      <c r="B1072"/>
      <c r="C1072"/>
      <c r="D1072"/>
      <c r="E1072"/>
      <c r="K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 spans="1:32" s="24" customFormat="1" x14ac:dyDescent="0.3">
      <c r="A1073"/>
      <c r="B1073"/>
      <c r="C1073"/>
      <c r="D1073"/>
      <c r="E1073"/>
      <c r="K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 spans="1:32" s="24" customFormat="1" x14ac:dyDescent="0.3">
      <c r="A1074"/>
      <c r="B1074"/>
      <c r="C1074"/>
      <c r="D1074"/>
      <c r="E1074"/>
      <c r="K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 spans="1:32" s="24" customFormat="1" x14ac:dyDescent="0.3">
      <c r="A1075"/>
      <c r="B1075"/>
      <c r="C1075"/>
      <c r="D1075"/>
      <c r="E1075"/>
      <c r="K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 spans="1:32" s="24" customFormat="1" x14ac:dyDescent="0.3">
      <c r="A1076"/>
      <c r="B1076"/>
      <c r="C1076"/>
      <c r="D1076"/>
      <c r="E1076"/>
      <c r="K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 spans="1:32" s="24" customFormat="1" x14ac:dyDescent="0.3">
      <c r="A1077"/>
      <c r="B1077"/>
      <c r="C1077"/>
      <c r="D1077"/>
      <c r="E1077"/>
      <c r="K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 spans="1:32" s="24" customFormat="1" x14ac:dyDescent="0.3">
      <c r="A1078"/>
      <c r="B1078"/>
      <c r="C1078"/>
      <c r="D1078"/>
      <c r="E1078"/>
      <c r="K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 spans="1:32" s="24" customFormat="1" x14ac:dyDescent="0.3">
      <c r="A1079"/>
      <c r="B1079"/>
      <c r="C1079"/>
      <c r="D1079"/>
      <c r="E1079"/>
      <c r="K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 spans="1:32" s="24" customFormat="1" x14ac:dyDescent="0.3">
      <c r="A1080"/>
      <c r="B1080"/>
      <c r="C1080"/>
      <c r="D1080"/>
      <c r="E1080"/>
      <c r="K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 spans="1:32" s="24" customFormat="1" x14ac:dyDescent="0.3">
      <c r="A1081"/>
      <c r="B1081"/>
      <c r="C1081"/>
      <c r="D1081"/>
      <c r="E1081"/>
      <c r="K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 spans="1:32" s="24" customFormat="1" x14ac:dyDescent="0.3">
      <c r="A1082"/>
      <c r="B1082"/>
      <c r="C1082"/>
      <c r="D1082"/>
      <c r="E1082"/>
      <c r="K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 spans="1:32" s="24" customFormat="1" x14ac:dyDescent="0.3">
      <c r="A1083"/>
      <c r="B1083"/>
      <c r="C1083"/>
      <c r="D1083"/>
      <c r="E1083"/>
      <c r="K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 spans="1:32" s="24" customFormat="1" x14ac:dyDescent="0.3">
      <c r="A1084"/>
      <c r="B1084"/>
      <c r="C1084"/>
      <c r="D1084"/>
      <c r="E1084"/>
      <c r="K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 spans="1:32" s="24" customFormat="1" x14ac:dyDescent="0.3">
      <c r="A1085"/>
      <c r="B1085"/>
      <c r="C1085"/>
      <c r="D1085"/>
      <c r="E1085"/>
      <c r="K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 spans="1:32" s="24" customFormat="1" x14ac:dyDescent="0.3">
      <c r="A1086"/>
      <c r="B1086"/>
      <c r="C1086"/>
      <c r="D1086"/>
      <c r="E1086"/>
      <c r="K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 spans="1:32" s="24" customFormat="1" x14ac:dyDescent="0.3">
      <c r="A1087"/>
      <c r="B1087"/>
      <c r="C1087"/>
      <c r="D1087"/>
      <c r="E1087"/>
      <c r="K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 spans="1:32" s="24" customFormat="1" x14ac:dyDescent="0.3">
      <c r="A1088"/>
      <c r="B1088"/>
      <c r="C1088"/>
      <c r="D1088"/>
      <c r="E1088"/>
      <c r="K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 spans="1:32" s="24" customFormat="1" x14ac:dyDescent="0.3">
      <c r="A1089"/>
      <c r="B1089"/>
      <c r="C1089"/>
      <c r="D1089"/>
      <c r="E1089"/>
      <c r="K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 spans="1:32" s="24" customFormat="1" x14ac:dyDescent="0.3">
      <c r="A1090"/>
      <c r="B1090"/>
      <c r="C1090"/>
      <c r="D1090"/>
      <c r="E1090"/>
      <c r="K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 spans="1:32" s="24" customFormat="1" x14ac:dyDescent="0.3">
      <c r="A1091"/>
      <c r="B1091"/>
      <c r="C1091"/>
      <c r="D1091"/>
      <c r="E1091"/>
      <c r="K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 spans="1:32" s="24" customFormat="1" x14ac:dyDescent="0.3">
      <c r="A1092"/>
      <c r="B1092"/>
      <c r="C1092"/>
      <c r="D1092"/>
      <c r="E1092"/>
      <c r="K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 spans="1:32" s="24" customFormat="1" x14ac:dyDescent="0.3">
      <c r="A1093"/>
      <c r="B1093"/>
      <c r="C1093"/>
      <c r="D1093"/>
      <c r="E1093"/>
      <c r="K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 spans="1:32" s="24" customFormat="1" x14ac:dyDescent="0.3">
      <c r="A1094"/>
      <c r="B1094"/>
      <c r="C1094"/>
      <c r="D1094"/>
      <c r="E1094"/>
      <c r="K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 spans="1:32" s="24" customFormat="1" x14ac:dyDescent="0.3">
      <c r="A1095"/>
      <c r="B1095"/>
      <c r="C1095"/>
      <c r="D1095"/>
      <c r="E1095"/>
      <c r="K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 spans="1:32" s="24" customFormat="1" x14ac:dyDescent="0.3">
      <c r="A1096"/>
      <c r="B1096"/>
      <c r="C1096"/>
      <c r="D1096"/>
      <c r="E1096"/>
      <c r="K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 spans="1:32" s="24" customFormat="1" x14ac:dyDescent="0.3">
      <c r="A1097"/>
      <c r="B1097"/>
      <c r="C1097"/>
      <c r="D1097"/>
      <c r="E1097"/>
      <c r="K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 spans="1:32" s="24" customFormat="1" x14ac:dyDescent="0.3">
      <c r="A1098"/>
      <c r="B1098"/>
      <c r="C1098"/>
      <c r="D1098"/>
      <c r="E1098"/>
      <c r="K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 spans="1:32" s="24" customFormat="1" x14ac:dyDescent="0.3">
      <c r="A1099"/>
      <c r="B1099"/>
      <c r="C1099"/>
      <c r="D1099"/>
      <c r="E1099"/>
      <c r="K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 spans="1:32" s="24" customFormat="1" x14ac:dyDescent="0.3">
      <c r="A1100"/>
      <c r="B1100"/>
      <c r="C1100"/>
      <c r="D1100"/>
      <c r="E1100"/>
      <c r="K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 spans="1:32" s="24" customFormat="1" x14ac:dyDescent="0.3">
      <c r="A1101"/>
      <c r="B1101"/>
      <c r="C1101"/>
      <c r="D1101"/>
      <c r="E1101"/>
      <c r="K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 spans="1:32" s="24" customFormat="1" x14ac:dyDescent="0.3">
      <c r="A1102"/>
      <c r="B1102"/>
      <c r="C1102"/>
      <c r="D1102"/>
      <c r="E1102"/>
      <c r="K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 spans="1:32" s="24" customFormat="1" x14ac:dyDescent="0.3">
      <c r="A1103"/>
      <c r="B1103"/>
      <c r="C1103"/>
      <c r="D1103"/>
      <c r="E1103"/>
      <c r="K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 spans="1:32" s="24" customFormat="1" x14ac:dyDescent="0.3">
      <c r="A1104"/>
      <c r="B1104"/>
      <c r="C1104"/>
      <c r="D1104"/>
      <c r="E1104"/>
      <c r="K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 spans="1:32" s="24" customFormat="1" x14ac:dyDescent="0.3">
      <c r="A1105"/>
      <c r="B1105"/>
      <c r="C1105"/>
      <c r="D1105"/>
      <c r="E1105"/>
      <c r="K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 spans="1:32" s="24" customFormat="1" x14ac:dyDescent="0.3">
      <c r="A1106"/>
      <c r="B1106"/>
      <c r="C1106"/>
      <c r="D1106"/>
      <c r="E1106"/>
      <c r="K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</sheetData>
  <autoFilter ref="A1:AB156" xr:uid="{0840D31B-5840-4E84-8401-1582A00216F9}"/>
  <mergeCells count="1">
    <mergeCell ref="B162:B18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4D68-562A-47BC-8898-153C588B8A33}">
  <dimension ref="A1:W31"/>
  <sheetViews>
    <sheetView tabSelected="1" workbookViewId="0"/>
  </sheetViews>
  <sheetFormatPr defaultRowHeight="14.4" x14ac:dyDescent="0.3"/>
  <cols>
    <col min="1" max="1" width="22.77734375" bestFit="1" customWidth="1"/>
  </cols>
  <sheetData>
    <row r="1" spans="1:23" ht="40.799999999999997" x14ac:dyDescent="0.3">
      <c r="A1" s="55" t="s">
        <v>3</v>
      </c>
      <c r="B1" s="56" t="s">
        <v>4</v>
      </c>
      <c r="C1" s="57" t="s">
        <v>5</v>
      </c>
      <c r="D1" s="58" t="s">
        <v>6</v>
      </c>
      <c r="E1" s="59" t="s">
        <v>123</v>
      </c>
      <c r="F1" s="60" t="s">
        <v>124</v>
      </c>
      <c r="G1" s="65" t="s">
        <v>121</v>
      </c>
      <c r="H1" s="100" t="s">
        <v>47</v>
      </c>
      <c r="I1" s="61" t="s">
        <v>10</v>
      </c>
      <c r="J1" s="62" t="s">
        <v>11</v>
      </c>
      <c r="K1" s="63" t="s">
        <v>12</v>
      </c>
      <c r="L1" s="95" t="s">
        <v>122</v>
      </c>
      <c r="M1" s="64" t="s">
        <v>125</v>
      </c>
      <c r="N1" s="64" t="s">
        <v>126</v>
      </c>
      <c r="O1" s="64" t="s">
        <v>127</v>
      </c>
      <c r="P1" s="64" t="s">
        <v>128</v>
      </c>
      <c r="Q1" s="64" t="s">
        <v>129</v>
      </c>
      <c r="R1" s="64" t="s">
        <v>130</v>
      </c>
      <c r="S1" s="64" t="s">
        <v>131</v>
      </c>
      <c r="T1" s="64" t="s">
        <v>132</v>
      </c>
      <c r="U1" s="64" t="s">
        <v>133</v>
      </c>
      <c r="V1" s="64" t="s">
        <v>55</v>
      </c>
      <c r="W1" s="64" t="s">
        <v>134</v>
      </c>
    </row>
    <row r="3" spans="1:23" x14ac:dyDescent="0.3">
      <c r="A3" t="str" cm="1">
        <f t="array" ref="A3:C3">_xlfn.TEXTSPLIT(A$1," ")</f>
        <v>001</v>
      </c>
      <c r="B3" t="str">
        <v/>
      </c>
      <c r="C3" t="str">
        <v>ORECC</v>
      </c>
    </row>
    <row r="9" spans="1:23" x14ac:dyDescent="0.3">
      <c r="A9" t="str" cm="1">
        <f t="array" ref="A9:A31">TRANSPOSE(A1:W1)</f>
        <v>001  ORECC</v>
      </c>
      <c r="C9" t="str" cm="1">
        <f t="array" ref="C9:E9">_xlfn.TEXTSPLIT(A9," ")</f>
        <v>001</v>
      </c>
      <c r="D9" t="str">
        <v/>
      </c>
      <c r="E9" t="str">
        <v>ORECC</v>
      </c>
    </row>
    <row r="10" spans="1:23" x14ac:dyDescent="0.3">
      <c r="A10" t="str">
        <v>002 TROFIE</v>
      </c>
      <c r="C10" t="str" cm="1">
        <f t="array" ref="C10:D10">_xlfn.TEXTSPLIT(A10," ")</f>
        <v>002</v>
      </c>
      <c r="D10" t="str">
        <v>TROFIE</v>
      </c>
    </row>
    <row r="11" spans="1:23" x14ac:dyDescent="0.3">
      <c r="A11" t="str">
        <v>003 MACCH.</v>
      </c>
      <c r="C11" t="str" cm="1">
        <f t="array" ref="C11:D11">_xlfn.TEXTSPLIT(A11," ")</f>
        <v>003</v>
      </c>
      <c r="D11" t="str">
        <v>MACCH.</v>
      </c>
    </row>
    <row r="12" spans="1:23" x14ac:dyDescent="0.3">
      <c r="A12" t="str">
        <v>004 CAVAT.</v>
      </c>
      <c r="C12" t="str" cm="1">
        <f t="array" ref="C12:D12">_xlfn.TEXTSPLIT(A12," ")</f>
        <v>004</v>
      </c>
      <c r="D12" t="str">
        <v>CAVAT.</v>
      </c>
    </row>
    <row r="13" spans="1:23" x14ac:dyDescent="0.3">
      <c r="A13" t="str">
        <v>005  OREC_INT</v>
      </c>
      <c r="C13" t="str" cm="1">
        <f t="array" ref="C13:E13">_xlfn.TEXTSPLIT(A13," ")</f>
        <v>005</v>
      </c>
      <c r="D13" t="str">
        <v/>
      </c>
      <c r="E13" t="str">
        <v>OREC_INT</v>
      </c>
    </row>
    <row r="14" spans="1:23" x14ac:dyDescent="0.3">
      <c r="A14" t="str">
        <v>006 MACC_INT</v>
      </c>
      <c r="C14" t="str" cm="1">
        <f t="array" ref="C14:D14">_xlfn.TEXTSPLIT(A14," ")</f>
        <v>006</v>
      </c>
      <c r="D14" t="str">
        <v>MACC_INT</v>
      </c>
    </row>
    <row r="15" spans="1:23" x14ac:dyDescent="0.3">
      <c r="A15" t="str">
        <v>007  MAR.INT</v>
      </c>
      <c r="C15" t="str" cm="1">
        <f t="array" ref="C15:E15">_xlfn.TEXTSPLIT(A15," ")</f>
        <v>007</v>
      </c>
      <c r="D15" t="str">
        <v/>
      </c>
      <c r="E15" t="str">
        <v>MAR.INT</v>
      </c>
    </row>
    <row r="16" spans="1:23" x14ac:dyDescent="0.3">
      <c r="A16" t="str">
        <v>008 cav. Int</v>
      </c>
      <c r="C16" t="str" cm="1">
        <f t="array" ref="C16:E16">_xlfn.TEXTSPLIT(A16," ")</f>
        <v>008</v>
      </c>
      <c r="D16" t="str">
        <v>cav.</v>
      </c>
      <c r="E16" t="str">
        <v>Int</v>
      </c>
    </row>
    <row r="17" spans="1:8" x14ac:dyDescent="0.3">
      <c r="A17" t="str">
        <v>009  MARIT.</v>
      </c>
      <c r="C17" t="str" cm="1">
        <f t="array" ref="C17:E17">_xlfn.TEXTSPLIT(A17," ")</f>
        <v>009</v>
      </c>
      <c r="D17" t="str">
        <v/>
      </c>
      <c r="E17" t="str">
        <v>MARIT.</v>
      </c>
    </row>
    <row r="18" spans="1:8" x14ac:dyDescent="0.3">
      <c r="A18" t="str">
        <v>010  TROCC</v>
      </c>
      <c r="C18" t="str" cm="1">
        <f t="array" ref="C18:E18">_xlfn.TEXTSPLIT(A18," ")</f>
        <v>010</v>
      </c>
      <c r="D18" t="str">
        <v/>
      </c>
      <c r="E18" t="str">
        <v>TROCC</v>
      </c>
    </row>
    <row r="19" spans="1:8" x14ac:dyDescent="0.3">
      <c r="A19" t="str">
        <v>011  STRASC</v>
      </c>
      <c r="C19" t="str" cm="1">
        <f t="array" ref="C19:E19">_xlfn.TEXTSPLIT(A19," ")</f>
        <v>011</v>
      </c>
      <c r="D19" t="str">
        <v/>
      </c>
      <c r="E19" t="str">
        <v>STRASC</v>
      </c>
    </row>
    <row r="20" spans="1:8" x14ac:dyDescent="0.3">
      <c r="A20" t="str">
        <v>027 ORECCHIETTE_C.RAPA</v>
      </c>
      <c r="C20" t="str" cm="1">
        <f t="array" ref="C20:D20">_xlfn.TEXTSPLIT(A20," ")</f>
        <v>027</v>
      </c>
      <c r="D20" t="str">
        <v>ORECCHIETTE_C.RAPA</v>
      </c>
    </row>
    <row r="21" spans="1:8" x14ac:dyDescent="0.3">
      <c r="A21" t="str">
        <v>030   ORECCHIETTE_SECCHE</v>
      </c>
      <c r="C21" t="str" cm="1">
        <f t="array" ref="C21:F21">_xlfn.TEXTSPLIT(A21," ")</f>
        <v>030</v>
      </c>
      <c r="D21" t="str">
        <v/>
      </c>
      <c r="E21" t="str">
        <v/>
      </c>
      <c r="F21" t="str">
        <v>ORECCHIETTE_SECCHE</v>
      </c>
    </row>
    <row r="22" spans="1:8" x14ac:dyDescent="0.3">
      <c r="A22" t="str">
        <v>032   CAVATELLI_SECCHE</v>
      </c>
      <c r="C22" t="str" cm="1">
        <f t="array" ref="C22:F22">_xlfn.TEXTSPLIT(A22," ")</f>
        <v>032</v>
      </c>
      <c r="D22" t="str">
        <v/>
      </c>
      <c r="E22" t="str">
        <v/>
      </c>
      <c r="F22" t="str">
        <v>CAVATELLI_SECCHE</v>
      </c>
    </row>
    <row r="23" spans="1:8" x14ac:dyDescent="0.3">
      <c r="A23" t="str">
        <v>034   TROCCOLI_SECCHE</v>
      </c>
      <c r="C23" t="str" cm="1">
        <f t="array" ref="C23:F23">_xlfn.TEXTSPLIT(A23," ")</f>
        <v>034</v>
      </c>
      <c r="D23" t="str">
        <v/>
      </c>
      <c r="E23" t="str">
        <v/>
      </c>
      <c r="F23" t="str">
        <v>TROCCOLI_SECCHE</v>
      </c>
    </row>
    <row r="24" spans="1:8" x14ac:dyDescent="0.3">
      <c r="A24" t="str">
        <v>035 PAPP_SEMOLA_SECCHE</v>
      </c>
      <c r="C24" t="str" cm="1">
        <f t="array" ref="C24:D24">_xlfn.TEXTSPLIT(A24," ")</f>
        <v>035</v>
      </c>
      <c r="D24" t="str">
        <v>PAPP_SEMOLA_SECCHE</v>
      </c>
    </row>
    <row r="25" spans="1:8" x14ac:dyDescent="0.3">
      <c r="A25" t="str">
        <v>036 TAGLIATELLE_SEMOLA_SECCHE</v>
      </c>
      <c r="C25" t="str" cm="1">
        <f t="array" ref="C25:D25">_xlfn.TEXTSPLIT(A25," ")</f>
        <v>036</v>
      </c>
      <c r="D25" t="str">
        <v>TAGLIATELLE_SEMOLA_SECCHE</v>
      </c>
    </row>
    <row r="26" spans="1:8" x14ac:dyDescent="0.3">
      <c r="A26" t="str">
        <v>39 MARITATI_INT_SECCHE</v>
      </c>
      <c r="C26" t="str" cm="1">
        <f t="array" ref="C26:D26">_xlfn.TEXTSPLIT(A26," ")</f>
        <v>39</v>
      </c>
      <c r="D26" t="str">
        <v>MARITATI_INT_SECCHE</v>
      </c>
    </row>
    <row r="27" spans="1:8" x14ac:dyDescent="0.3">
      <c r="A27" t="str">
        <v>042   PAPP_UOVO_SECCHE</v>
      </c>
      <c r="C27" t="str" cm="1">
        <f t="array" ref="C27:F27">_xlfn.TEXTSPLIT(A27," ")</f>
        <v>042</v>
      </c>
      <c r="D27" t="str">
        <v/>
      </c>
      <c r="E27" t="str">
        <v/>
      </c>
      <c r="F27" t="str">
        <v>PAPP_UOVO_SECCHE</v>
      </c>
    </row>
    <row r="28" spans="1:8" x14ac:dyDescent="0.3">
      <c r="A28" t="str">
        <v>04 orecch.int_SECCHE</v>
      </c>
      <c r="C28" t="str" cm="1">
        <f t="array" ref="C28:D28">_xlfn.TEXTSPLIT(A28," ")</f>
        <v>04</v>
      </c>
      <c r="D28" t="str">
        <v>orecch.int_SECCHE</v>
      </c>
    </row>
    <row r="29" spans="1:8" x14ac:dyDescent="0.3">
      <c r="A29" t="str">
        <v>0026 ORECCHIETTE_ARSO_SECCHE</v>
      </c>
      <c r="C29" t="str" cm="1">
        <f t="array" ref="C29:D29">_xlfn.TEXTSPLIT(A29," ")</f>
        <v>0026</v>
      </c>
      <c r="D29" t="str">
        <v>ORECCHIETTE_ARSO_SECCHE</v>
      </c>
    </row>
    <row r="30" spans="1:8" x14ac:dyDescent="0.3">
      <c r="A30" t="str">
        <v>124     FUSILLI</v>
      </c>
      <c r="C30" t="str" cm="1">
        <f t="array" ref="C30:H30">_xlfn.TEXTSPLIT(A30," ")</f>
        <v>124</v>
      </c>
      <c r="D30" t="str">
        <v/>
      </c>
      <c r="E30" t="str">
        <v/>
      </c>
      <c r="F30" t="str">
        <v/>
      </c>
      <c r="G30" t="str">
        <v/>
      </c>
      <c r="H30" t="str">
        <v>FUSILLI</v>
      </c>
    </row>
    <row r="31" spans="1:8" x14ac:dyDescent="0.3">
      <c r="A31" t="str">
        <v>125     FUSILLI_INT</v>
      </c>
      <c r="C31" t="str" cm="1">
        <f t="array" ref="C31:H31">_xlfn.TEXTSPLIT(A31," ")</f>
        <v>125</v>
      </c>
      <c r="D31" t="str">
        <v/>
      </c>
      <c r="E31" t="str">
        <v/>
      </c>
      <c r="F31" t="str">
        <v/>
      </c>
      <c r="G31" t="str">
        <v/>
      </c>
      <c r="H31" t="str">
        <v>FUSILLI_INT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CE-6C97-4939-8FDB-08E523DE384D}">
  <dimension ref="A1:M18"/>
  <sheetViews>
    <sheetView zoomScale="145" zoomScaleNormal="145" workbookViewId="0">
      <selection activeCell="C18" sqref="C18"/>
    </sheetView>
  </sheetViews>
  <sheetFormatPr defaultRowHeight="14.4" x14ac:dyDescent="0.3"/>
  <cols>
    <col min="2" max="2" width="17.33203125" bestFit="1" customWidth="1"/>
    <col min="3" max="3" width="17.33203125" customWidth="1"/>
    <col min="5" max="5" width="10.77734375" customWidth="1"/>
    <col min="6" max="6" width="9.5546875" customWidth="1"/>
    <col min="9" max="9" width="17" bestFit="1" customWidth="1"/>
    <col min="10" max="10" width="16.88671875" bestFit="1" customWidth="1"/>
    <col min="11" max="11" width="11.33203125" bestFit="1" customWidth="1"/>
    <col min="12" max="12" width="15.21875" bestFit="1" customWidth="1"/>
    <col min="13" max="13" width="14.5546875" bestFit="1" customWidth="1"/>
  </cols>
  <sheetData>
    <row r="1" spans="1:11" x14ac:dyDescent="0.3">
      <c r="A1" t="s">
        <v>80</v>
      </c>
      <c r="B1" t="s">
        <v>78</v>
      </c>
      <c r="C1" t="s">
        <v>82</v>
      </c>
      <c r="D1" t="s">
        <v>79</v>
      </c>
      <c r="E1" t="s">
        <v>77</v>
      </c>
      <c r="F1" t="s">
        <v>81</v>
      </c>
      <c r="G1" t="s">
        <v>92</v>
      </c>
      <c r="H1" t="s">
        <v>111</v>
      </c>
    </row>
    <row r="2" spans="1:11" x14ac:dyDescent="0.3">
      <c r="A2">
        <v>1</v>
      </c>
      <c r="B2" t="s">
        <v>64</v>
      </c>
      <c r="C2" t="s">
        <v>83</v>
      </c>
      <c r="D2">
        <v>1</v>
      </c>
      <c r="E2" s="151">
        <v>2</v>
      </c>
      <c r="F2">
        <v>0</v>
      </c>
      <c r="G2" s="150" t="b">
        <v>1</v>
      </c>
      <c r="H2" t="b">
        <v>1</v>
      </c>
    </row>
    <row r="3" spans="1:11" x14ac:dyDescent="0.3">
      <c r="A3">
        <v>2</v>
      </c>
      <c r="B3" t="s">
        <v>65</v>
      </c>
      <c r="C3" t="s">
        <v>84</v>
      </c>
      <c r="E3" s="151">
        <v>5</v>
      </c>
      <c r="F3">
        <v>0</v>
      </c>
      <c r="G3" t="b">
        <v>1</v>
      </c>
      <c r="H3" t="b">
        <v>0</v>
      </c>
    </row>
    <row r="4" spans="1:11" x14ac:dyDescent="0.3">
      <c r="A4">
        <v>3</v>
      </c>
      <c r="B4" t="s">
        <v>87</v>
      </c>
      <c r="C4" t="s">
        <v>84</v>
      </c>
      <c r="D4" t="s">
        <v>112</v>
      </c>
      <c r="E4" s="151">
        <v>6</v>
      </c>
      <c r="F4">
        <v>0</v>
      </c>
      <c r="G4" t="b">
        <v>1</v>
      </c>
      <c r="H4" t="b">
        <v>1</v>
      </c>
      <c r="J4" t="s">
        <v>118</v>
      </c>
      <c r="K4">
        <f>COLUMN(Tabella1[[#Headers],[Valore]])</f>
        <v>4</v>
      </c>
    </row>
    <row r="5" spans="1:11" x14ac:dyDescent="0.3">
      <c r="A5">
        <v>4</v>
      </c>
      <c r="B5" t="s">
        <v>88</v>
      </c>
      <c r="C5" t="s">
        <v>1</v>
      </c>
      <c r="D5" t="s">
        <v>113</v>
      </c>
      <c r="E5" s="151">
        <v>6</v>
      </c>
      <c r="F5">
        <v>0</v>
      </c>
      <c r="G5" t="b">
        <v>1</v>
      </c>
      <c r="H5" t="b">
        <v>1</v>
      </c>
      <c r="J5" t="s">
        <v>120</v>
      </c>
      <c r="K5">
        <f>COLUMN(Tabella1[[#Headers],[Lunghezza]])</f>
        <v>5</v>
      </c>
    </row>
    <row r="6" spans="1:11" x14ac:dyDescent="0.3">
      <c r="A6">
        <v>5</v>
      </c>
      <c r="B6" t="s">
        <v>89</v>
      </c>
      <c r="C6" t="s">
        <v>84</v>
      </c>
      <c r="E6" s="151">
        <v>6</v>
      </c>
      <c r="F6">
        <v>0</v>
      </c>
      <c r="G6" t="b">
        <v>1</v>
      </c>
      <c r="H6" t="b">
        <v>0</v>
      </c>
      <c r="J6" t="s">
        <v>119</v>
      </c>
      <c r="K6">
        <f>COLUMN(Tabella1[[#Headers],[default]])</f>
        <v>8</v>
      </c>
    </row>
    <row r="7" spans="1:11" x14ac:dyDescent="0.3">
      <c r="A7">
        <v>6</v>
      </c>
      <c r="B7" t="s">
        <v>90</v>
      </c>
      <c r="C7" t="s">
        <v>1</v>
      </c>
      <c r="E7" s="151">
        <v>6</v>
      </c>
      <c r="F7">
        <v>0</v>
      </c>
      <c r="G7" t="b">
        <v>1</v>
      </c>
      <c r="H7" t="b">
        <v>0</v>
      </c>
    </row>
    <row r="8" spans="1:11" x14ac:dyDescent="0.3">
      <c r="A8">
        <v>7</v>
      </c>
      <c r="B8" t="s">
        <v>91</v>
      </c>
      <c r="C8" t="s">
        <v>83</v>
      </c>
      <c r="D8" t="s">
        <v>114</v>
      </c>
      <c r="E8" s="151">
        <v>15</v>
      </c>
      <c r="F8">
        <v>0</v>
      </c>
      <c r="G8" t="b">
        <v>1</v>
      </c>
      <c r="H8" t="b">
        <v>1</v>
      </c>
    </row>
    <row r="9" spans="1:11" x14ac:dyDescent="0.3">
      <c r="A9">
        <v>8</v>
      </c>
      <c r="B9" t="s">
        <v>93</v>
      </c>
      <c r="C9" t="s">
        <v>83</v>
      </c>
      <c r="D9" t="s">
        <v>57</v>
      </c>
      <c r="E9" s="151">
        <v>1</v>
      </c>
      <c r="F9">
        <v>0</v>
      </c>
      <c r="G9" t="b">
        <v>0</v>
      </c>
      <c r="H9" t="b">
        <v>1</v>
      </c>
    </row>
    <row r="10" spans="1:11" x14ac:dyDescent="0.3">
      <c r="A10">
        <v>9</v>
      </c>
      <c r="B10" t="s">
        <v>94</v>
      </c>
      <c r="C10" t="s">
        <v>83</v>
      </c>
      <c r="D10" t="s">
        <v>115</v>
      </c>
      <c r="E10" s="151">
        <v>15</v>
      </c>
      <c r="F10">
        <v>0</v>
      </c>
      <c r="G10" t="b">
        <v>0</v>
      </c>
      <c r="H10" t="b">
        <v>1</v>
      </c>
    </row>
    <row r="11" spans="1:11" x14ac:dyDescent="0.3">
      <c r="A11">
        <v>10</v>
      </c>
      <c r="B11" t="s">
        <v>95</v>
      </c>
      <c r="C11" t="s">
        <v>83</v>
      </c>
      <c r="E11" s="151">
        <v>15</v>
      </c>
      <c r="F11">
        <v>0</v>
      </c>
      <c r="G11" t="b">
        <v>0</v>
      </c>
      <c r="H11" t="b">
        <v>0</v>
      </c>
    </row>
    <row r="12" spans="1:11" x14ac:dyDescent="0.3">
      <c r="A12">
        <v>11</v>
      </c>
      <c r="B12" t="s">
        <v>96</v>
      </c>
      <c r="C12" t="s">
        <v>83</v>
      </c>
      <c r="D12" t="s">
        <v>116</v>
      </c>
      <c r="E12" s="151">
        <v>15</v>
      </c>
      <c r="F12">
        <v>0</v>
      </c>
      <c r="G12" t="b">
        <v>1</v>
      </c>
      <c r="H12" t="b">
        <v>1</v>
      </c>
    </row>
    <row r="13" spans="1:11" x14ac:dyDescent="0.3">
      <c r="A13">
        <v>12</v>
      </c>
      <c r="B13" t="s">
        <v>97</v>
      </c>
      <c r="C13" t="s">
        <v>83</v>
      </c>
      <c r="D13">
        <v>1</v>
      </c>
      <c r="E13" s="151">
        <v>1</v>
      </c>
      <c r="F13">
        <v>0</v>
      </c>
      <c r="G13" t="b">
        <v>0</v>
      </c>
      <c r="H13" t="b">
        <v>1</v>
      </c>
    </row>
    <row r="14" spans="1:11" x14ac:dyDescent="0.3">
      <c r="A14">
        <v>13</v>
      </c>
      <c r="B14" t="s">
        <v>98</v>
      </c>
      <c r="C14" t="s">
        <v>83</v>
      </c>
      <c r="D14" t="s">
        <v>117</v>
      </c>
      <c r="E14" s="151">
        <v>1</v>
      </c>
      <c r="F14">
        <v>0</v>
      </c>
      <c r="G14" t="b">
        <v>1</v>
      </c>
      <c r="H14" t="b">
        <v>1</v>
      </c>
    </row>
    <row r="15" spans="1:11" x14ac:dyDescent="0.3">
      <c r="B15" s="152"/>
      <c r="E15" s="151"/>
    </row>
    <row r="16" spans="1:11" x14ac:dyDescent="0.3">
      <c r="A16" s="152"/>
      <c r="B16" s="152"/>
      <c r="C16" s="152"/>
      <c r="E16" s="153"/>
      <c r="F16" s="152"/>
    </row>
    <row r="17" spans="1:13" x14ac:dyDescent="0.3">
      <c r="A17" t="str" cm="1">
        <f t="array" ref="A17:M17">TRANSPOSE(B2:B14)</f>
        <v>Tipo Record</v>
      </c>
      <c r="B17" t="str">
        <v>Progressivo</v>
      </c>
      <c r="C17" t="str">
        <v>Rif. Fattura</v>
      </c>
      <c r="D17" t="str">
        <v>Data fattura</v>
      </c>
      <c r="E17" t="str">
        <v>Rif. Bolla</v>
      </c>
      <c r="F17" t="str">
        <v>Data bolla</v>
      </c>
      <c r="G17" t="str">
        <v>Codice fornitore</v>
      </c>
      <c r="H17" t="str">
        <v>Tipo cod. fornitore</v>
      </c>
      <c r="I17" t="str">
        <v>Codice cliente forn.</v>
      </c>
      <c r="J17" t="str">
        <v>Codice cooperativa</v>
      </c>
      <c r="K17" t="str">
        <v>Codice socio</v>
      </c>
      <c r="L17" t="str">
        <v>Tipo codice socio</v>
      </c>
      <c r="M17" t="str">
        <v>Tipo documento</v>
      </c>
    </row>
    <row r="18" spans="1:13" x14ac:dyDescent="0.3">
      <c r="A18">
        <v>1</v>
      </c>
      <c r="B18">
        <v>1</v>
      </c>
      <c r="C18" t="str" cm="1">
        <f t="array" ref="C18">IF(INDEX(Tabella1[#All],COLUMN(C$17)+1,$K$6)=FALSE,"riempi",INDEX(Tabella1[#All],COLUMN(C$17)+1,$K$4))</f>
        <v>RIF</v>
      </c>
      <c r="D18" t="str" cm="1">
        <f t="array" ref="D18">IF(INDEX(Tabella1[#All],COLUMN(D$17)+1,$K$6)=FALSE,"riempi",INDEX(Tabella1[#All],COLUMN(D$17)+1,$K$4))</f>
        <v>DATA</v>
      </c>
      <c r="E18" t="str" cm="1">
        <f t="array" ref="E18">IF(INDEX(Tabella1[#All],COLUMN(E$17)+1,$K$6)=FALSE,"riempi",INDEX(Tabella1[#All],COLUMN(E$17)+1,$K$4))</f>
        <v>riempi</v>
      </c>
      <c r="F18" t="str" cm="1">
        <f t="array" ref="F18">IF(INDEX(Tabella1[#All],COLUMN(F$17)+1,$K$6)=FALSE,"riempi",INDEX(Tabella1[#All],COLUMN(F$17)+1,$K$4))</f>
        <v>riempi</v>
      </c>
      <c r="G18" t="str" cm="1">
        <f t="array" ref="G18">IF(INDEX(Tabella1[#All],COLUMN(G$17)+1,$K$6)=FALSE,"riempi",INDEX(Tabella1[#All],COLUMN(G$17)+1,$K$4))</f>
        <v>codice</v>
      </c>
      <c r="H18" t="str" cm="1">
        <f t="array" ref="H18">IF(INDEX(Tabella1[#All],COLUMN(H$17)+1,$K$6)=FALSE,"riempi",INDEX(Tabella1[#All],COLUMN(H$17)+1,$K$4))</f>
        <v xml:space="preserve"> </v>
      </c>
      <c r="I18" t="str" cm="1">
        <f t="array" ref="I18">IF(INDEX(Tabella1[#All],COLUMN(I$17)+1,$K$6)=FALSE,"riempi",INDEX(Tabella1[#All],COLUMN(I$17)+1,$K$4))</f>
        <v>mega</v>
      </c>
      <c r="J18" t="str" cm="1">
        <f t="array" ref="J18">IF(INDEX(Tabella1[#All],COLUMN(J$17)+1,$K$6)=FALSE,"riempi",INDEX(Tabella1[#All],COLUMN(J$17)+1,$K$4))</f>
        <v>riempi</v>
      </c>
      <c r="K18" t="str" cm="1">
        <f t="array" ref="K18">IF(INDEX(Tabella1[#All],COLUMN(K$17)+1,$K$6)=FALSE,"riempi",INDEX(Tabella1[#All],COLUMN(K$17)+1,$K$4))</f>
        <v>socio</v>
      </c>
      <c r="L18" cm="1">
        <f t="array" ref="L18">IF(INDEX(Tabella1[#All],COLUMN(L$17)+1,$K$6)=FALSE,"riempi",INDEX(Tabella1[#All],COLUMN(L$17)+1,$K$4))</f>
        <v>1</v>
      </c>
      <c r="M18" t="str" cm="1">
        <f t="array" ref="M18">IF(INDEX(Tabella1[#All],COLUMN(M$17)+1,$K$6)=FALSE,"riempi",INDEX(Tabella1[#All],COLUMN(M$17)+1,$K$4))</f>
        <v>F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87B-BE6D-4D6F-A3D6-60EFDE11C93B}">
  <dimension ref="A1:AA32"/>
  <sheetViews>
    <sheetView topLeftCell="A19" zoomScaleNormal="100" workbookViewId="0">
      <selection activeCell="A33" sqref="A33"/>
    </sheetView>
  </sheetViews>
  <sheetFormatPr defaultRowHeight="14.4" x14ac:dyDescent="0.3"/>
  <cols>
    <col min="2" max="2" width="17.33203125" bestFit="1" customWidth="1"/>
    <col min="3" max="3" width="17.33203125" customWidth="1"/>
    <col min="9" max="9" width="12.55468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12" bestFit="1" customWidth="1"/>
    <col min="14" max="14" width="13.33203125" bestFit="1" customWidth="1"/>
    <col min="15" max="15" width="10.5546875" bestFit="1" customWidth="1"/>
    <col min="16" max="16" width="13.21875" bestFit="1" customWidth="1"/>
  </cols>
  <sheetData>
    <row r="1" spans="1:7" x14ac:dyDescent="0.3">
      <c r="A1" s="152" t="s">
        <v>80</v>
      </c>
      <c r="B1" s="152" t="s">
        <v>78</v>
      </c>
      <c r="C1" s="152" t="s">
        <v>82</v>
      </c>
      <c r="D1" s="152" t="s">
        <v>79</v>
      </c>
      <c r="E1" s="152" t="s">
        <v>77</v>
      </c>
      <c r="F1" s="152" t="s">
        <v>81</v>
      </c>
      <c r="G1" s="152" t="s">
        <v>92</v>
      </c>
    </row>
    <row r="2" spans="1:7" x14ac:dyDescent="0.3">
      <c r="A2" s="152">
        <v>1</v>
      </c>
      <c r="B2" s="152" t="s">
        <v>64</v>
      </c>
      <c r="C2" s="152" t="s">
        <v>83</v>
      </c>
      <c r="D2" s="152"/>
      <c r="E2" s="153">
        <v>2</v>
      </c>
      <c r="F2" s="152">
        <v>0</v>
      </c>
      <c r="G2" t="b">
        <v>1</v>
      </c>
    </row>
    <row r="3" spans="1:7" x14ac:dyDescent="0.3">
      <c r="A3" s="152">
        <v>2</v>
      </c>
      <c r="B3" s="152" t="s">
        <v>65</v>
      </c>
      <c r="C3" s="152" t="s">
        <v>84</v>
      </c>
      <c r="D3" s="152"/>
      <c r="E3" s="153">
        <v>5</v>
      </c>
      <c r="F3" s="152">
        <v>0</v>
      </c>
      <c r="G3" t="b">
        <v>1</v>
      </c>
    </row>
    <row r="4" spans="1:7" x14ac:dyDescent="0.3">
      <c r="A4" s="152">
        <v>3</v>
      </c>
      <c r="B4" s="152" t="s">
        <v>66</v>
      </c>
      <c r="C4" s="152" t="s">
        <v>83</v>
      </c>
      <c r="D4" s="152"/>
      <c r="E4" s="153">
        <v>15</v>
      </c>
      <c r="F4" s="152">
        <v>0</v>
      </c>
      <c r="G4" t="b">
        <v>1</v>
      </c>
    </row>
    <row r="5" spans="1:7" x14ac:dyDescent="0.3">
      <c r="A5" s="152">
        <v>4</v>
      </c>
      <c r="B5" s="152" t="s">
        <v>67</v>
      </c>
      <c r="C5" s="152" t="s">
        <v>83</v>
      </c>
      <c r="D5" s="152"/>
      <c r="E5" s="153">
        <v>30</v>
      </c>
      <c r="F5" s="152">
        <v>0</v>
      </c>
      <c r="G5" t="b">
        <v>1</v>
      </c>
    </row>
    <row r="6" spans="1:7" x14ac:dyDescent="0.3">
      <c r="A6" s="152">
        <v>5</v>
      </c>
      <c r="B6" s="152" t="s">
        <v>68</v>
      </c>
      <c r="C6" s="152" t="s">
        <v>83</v>
      </c>
      <c r="D6" s="152"/>
      <c r="E6" s="153">
        <v>2</v>
      </c>
      <c r="F6" s="152">
        <v>0</v>
      </c>
      <c r="G6" t="b">
        <v>1</v>
      </c>
    </row>
    <row r="7" spans="1:7" x14ac:dyDescent="0.3">
      <c r="A7" s="152">
        <v>6</v>
      </c>
      <c r="B7" s="152" t="s">
        <v>69</v>
      </c>
      <c r="C7" s="152" t="s">
        <v>84</v>
      </c>
      <c r="D7" s="152"/>
      <c r="E7" s="153">
        <v>7</v>
      </c>
      <c r="F7" s="152">
        <v>2</v>
      </c>
      <c r="G7" t="b">
        <v>1</v>
      </c>
    </row>
    <row r="8" spans="1:7" x14ac:dyDescent="0.3">
      <c r="A8" s="152">
        <v>7</v>
      </c>
      <c r="B8" s="152" t="s">
        <v>70</v>
      </c>
      <c r="C8" s="152" t="s">
        <v>84</v>
      </c>
      <c r="D8" s="152"/>
      <c r="E8" s="153">
        <v>9</v>
      </c>
      <c r="F8" s="152">
        <v>3</v>
      </c>
      <c r="G8" t="b">
        <v>1</v>
      </c>
    </row>
    <row r="9" spans="1:7" x14ac:dyDescent="0.3">
      <c r="A9" s="152">
        <v>8</v>
      </c>
      <c r="B9" s="152" t="s">
        <v>71</v>
      </c>
      <c r="C9" s="152" t="s">
        <v>84</v>
      </c>
      <c r="D9" s="152"/>
      <c r="E9" s="153">
        <v>9</v>
      </c>
      <c r="F9" s="152">
        <v>3</v>
      </c>
      <c r="G9" t="b">
        <v>1</v>
      </c>
    </row>
    <row r="10" spans="1:7" x14ac:dyDescent="0.3">
      <c r="A10" s="152">
        <v>9</v>
      </c>
      <c r="B10" s="152" t="s">
        <v>99</v>
      </c>
      <c r="C10" s="152" t="s">
        <v>84</v>
      </c>
      <c r="E10" s="153">
        <v>4</v>
      </c>
      <c r="F10" s="152">
        <v>0</v>
      </c>
      <c r="G10" t="b">
        <v>0</v>
      </c>
    </row>
    <row r="11" spans="1:7" x14ac:dyDescent="0.3">
      <c r="A11" s="152">
        <v>10</v>
      </c>
      <c r="B11" s="152" t="s">
        <v>72</v>
      </c>
      <c r="C11" s="152" t="s">
        <v>83</v>
      </c>
      <c r="D11" s="152"/>
      <c r="E11" s="153">
        <v>1</v>
      </c>
      <c r="F11" s="152">
        <v>0</v>
      </c>
      <c r="G11" t="b">
        <v>1</v>
      </c>
    </row>
    <row r="12" spans="1:7" x14ac:dyDescent="0.3">
      <c r="A12" s="152">
        <v>11</v>
      </c>
      <c r="B12" s="152" t="s">
        <v>73</v>
      </c>
      <c r="C12" s="152" t="s">
        <v>84</v>
      </c>
      <c r="D12" s="152"/>
      <c r="E12" s="153">
        <v>2</v>
      </c>
      <c r="F12" s="152">
        <v>0</v>
      </c>
      <c r="G12" t="b">
        <v>1</v>
      </c>
    </row>
    <row r="13" spans="1:7" x14ac:dyDescent="0.3">
      <c r="A13" s="152">
        <v>12</v>
      </c>
      <c r="B13" s="152" t="s">
        <v>74</v>
      </c>
      <c r="C13" s="152" t="s">
        <v>83</v>
      </c>
      <c r="D13" s="152"/>
      <c r="E13" s="153">
        <v>1</v>
      </c>
      <c r="F13" s="152">
        <v>0</v>
      </c>
      <c r="G13" t="b">
        <v>1</v>
      </c>
    </row>
    <row r="14" spans="1:7" x14ac:dyDescent="0.3">
      <c r="A14" s="152">
        <v>13</v>
      </c>
      <c r="B14" s="152" t="s">
        <v>75</v>
      </c>
      <c r="C14" s="152" t="s">
        <v>83</v>
      </c>
      <c r="D14" s="152"/>
      <c r="E14" s="153">
        <v>1</v>
      </c>
      <c r="F14" s="152">
        <v>0</v>
      </c>
      <c r="G14" t="b">
        <v>1</v>
      </c>
    </row>
    <row r="15" spans="1:7" x14ac:dyDescent="0.3">
      <c r="A15" s="152">
        <v>14</v>
      </c>
      <c r="B15" s="152" t="s">
        <v>100</v>
      </c>
      <c r="C15" s="152" t="s">
        <v>84</v>
      </c>
      <c r="E15">
        <v>6</v>
      </c>
      <c r="F15" s="152">
        <v>0</v>
      </c>
      <c r="G15" t="b">
        <v>0</v>
      </c>
    </row>
    <row r="16" spans="1:7" x14ac:dyDescent="0.3">
      <c r="A16" s="152">
        <v>15</v>
      </c>
      <c r="B16" s="152" t="s">
        <v>101</v>
      </c>
      <c r="C16" s="152" t="s">
        <v>83</v>
      </c>
      <c r="E16">
        <v>2</v>
      </c>
      <c r="F16" s="152">
        <v>0</v>
      </c>
      <c r="G16" t="b">
        <v>0</v>
      </c>
    </row>
    <row r="17" spans="1:27" x14ac:dyDescent="0.3">
      <c r="A17" s="152">
        <v>16</v>
      </c>
      <c r="B17" s="152" t="s">
        <v>102</v>
      </c>
      <c r="C17" s="152" t="s">
        <v>83</v>
      </c>
      <c r="E17">
        <v>1</v>
      </c>
      <c r="F17" s="152">
        <v>0</v>
      </c>
      <c r="G17" t="b">
        <v>0</v>
      </c>
    </row>
    <row r="18" spans="1:27" x14ac:dyDescent="0.3">
      <c r="A18" s="152">
        <v>17</v>
      </c>
      <c r="B18" s="152" t="s">
        <v>103</v>
      </c>
      <c r="C18" s="152" t="s">
        <v>83</v>
      </c>
      <c r="E18">
        <v>1</v>
      </c>
      <c r="F18" s="152">
        <v>0</v>
      </c>
      <c r="G18" t="b">
        <v>0</v>
      </c>
    </row>
    <row r="19" spans="1:27" x14ac:dyDescent="0.3">
      <c r="A19" s="152">
        <v>18</v>
      </c>
      <c r="B19" s="152" t="s">
        <v>104</v>
      </c>
      <c r="C19" s="152" t="s">
        <v>83</v>
      </c>
      <c r="E19">
        <v>1</v>
      </c>
      <c r="F19" s="152">
        <v>0</v>
      </c>
      <c r="G19" t="b">
        <v>0</v>
      </c>
    </row>
    <row r="20" spans="1:27" x14ac:dyDescent="0.3">
      <c r="A20" s="152">
        <v>19</v>
      </c>
      <c r="B20" s="152" t="s">
        <v>105</v>
      </c>
      <c r="C20" s="152" t="s">
        <v>84</v>
      </c>
      <c r="E20">
        <v>5</v>
      </c>
      <c r="F20" s="152">
        <v>0</v>
      </c>
      <c r="G20" t="b">
        <v>0</v>
      </c>
    </row>
    <row r="21" spans="1:27" x14ac:dyDescent="0.3">
      <c r="A21" s="152">
        <v>20</v>
      </c>
      <c r="B21" s="152" t="s">
        <v>106</v>
      </c>
      <c r="C21" s="152" t="s">
        <v>83</v>
      </c>
      <c r="E21">
        <v>1</v>
      </c>
      <c r="F21" s="152">
        <v>0</v>
      </c>
      <c r="G21" t="b">
        <v>0</v>
      </c>
    </row>
    <row r="22" spans="1:27" x14ac:dyDescent="0.3">
      <c r="A22" s="152">
        <v>21</v>
      </c>
      <c r="B22" s="152" t="s">
        <v>76</v>
      </c>
      <c r="C22" s="152" t="s">
        <v>83</v>
      </c>
      <c r="D22" s="152"/>
      <c r="E22" s="153">
        <v>1</v>
      </c>
      <c r="F22" s="152">
        <v>0</v>
      </c>
      <c r="G22" t="b">
        <v>1</v>
      </c>
    </row>
    <row r="23" spans="1:27" x14ac:dyDescent="0.3">
      <c r="A23" s="152">
        <v>22</v>
      </c>
      <c r="B23" s="152" t="s">
        <v>107</v>
      </c>
      <c r="E23">
        <v>7</v>
      </c>
      <c r="G23" t="b">
        <v>0</v>
      </c>
    </row>
    <row r="24" spans="1:27" x14ac:dyDescent="0.3">
      <c r="A24" s="152">
        <v>23</v>
      </c>
      <c r="B24" s="152" t="s">
        <v>108</v>
      </c>
      <c r="E24">
        <v>3</v>
      </c>
      <c r="G24" t="b">
        <v>0</v>
      </c>
    </row>
    <row r="25" spans="1:27" x14ac:dyDescent="0.3">
      <c r="A25" s="152">
        <v>24</v>
      </c>
      <c r="B25" s="152" t="s">
        <v>85</v>
      </c>
      <c r="C25" s="152" t="s">
        <v>1</v>
      </c>
      <c r="D25" s="152"/>
      <c r="E25" s="153">
        <v>6</v>
      </c>
      <c r="F25" s="152">
        <v>0</v>
      </c>
      <c r="G25" t="b">
        <v>1</v>
      </c>
    </row>
    <row r="26" spans="1:27" x14ac:dyDescent="0.3">
      <c r="A26" s="152">
        <v>25</v>
      </c>
      <c r="B26" s="152" t="s">
        <v>109</v>
      </c>
      <c r="E26">
        <v>6</v>
      </c>
      <c r="G26" t="b">
        <v>0</v>
      </c>
    </row>
    <row r="27" spans="1:27" x14ac:dyDescent="0.3">
      <c r="A27" s="152">
        <v>26</v>
      </c>
      <c r="B27" s="152" t="s">
        <v>110</v>
      </c>
      <c r="E27">
        <v>9</v>
      </c>
      <c r="G27" t="b">
        <v>0</v>
      </c>
    </row>
    <row r="28" spans="1:27" x14ac:dyDescent="0.3">
      <c r="A28" s="152">
        <v>27</v>
      </c>
      <c r="B28" s="152" t="s">
        <v>86</v>
      </c>
      <c r="C28" s="152" t="s">
        <v>84</v>
      </c>
      <c r="E28" s="153">
        <v>23</v>
      </c>
      <c r="F28" s="152">
        <v>0</v>
      </c>
      <c r="G28" t="b">
        <v>1</v>
      </c>
    </row>
    <row r="32" spans="1:27" x14ac:dyDescent="0.3">
      <c r="A32" t="str" cm="1">
        <f t="array" ref="A32:AA32">TRANSPOSE(B2:B28)</f>
        <v>Tipo Record</v>
      </c>
      <c r="B32" t="str">
        <v>Progressivo</v>
      </c>
      <c r="C32" t="str">
        <v>Codice articolo</v>
      </c>
      <c r="D32" t="str">
        <v>Descrizione articolo</v>
      </c>
      <c r="E32" t="str">
        <v>Unità di misura</v>
      </c>
      <c r="F32" t="str">
        <v>Quantità</v>
      </c>
      <c r="G32" t="str">
        <v>Prezzo unitario</v>
      </c>
      <c r="H32" t="str">
        <v>Importo netto</v>
      </c>
      <c r="I32" t="str">
        <v>Numero pezzi</v>
      </c>
      <c r="J32" t="str">
        <v>Tipo IVA</v>
      </c>
      <c r="K32" t="str">
        <v>Aliquota IVA</v>
      </c>
      <c r="L32" t="str">
        <v>Tipo movimento</v>
      </c>
      <c r="M32" t="str">
        <v>Tipo cessione</v>
      </c>
      <c r="N32" t="str">
        <v>Numero ordine</v>
      </c>
      <c r="O32" t="str">
        <v>Codice listino</v>
      </c>
      <c r="P32" t="str">
        <v>Tipo articolo</v>
      </c>
      <c r="Q32" t="str">
        <v>Tipo contratto</v>
      </c>
      <c r="R32" t="str">
        <v>Tipo trattamento</v>
      </c>
      <c r="S32" t="str">
        <v>Costo trasporto</v>
      </c>
      <c r="T32" t="str">
        <v>Codice contabile</v>
      </c>
      <c r="U32" t="str">
        <v>Tipo reso</v>
      </c>
      <c r="V32" t="str">
        <v>Prezzo catalogo</v>
      </c>
      <c r="W32" t="str">
        <v>Non usato</v>
      </c>
      <c r="X32" t="str">
        <v>Data ordine</v>
      </c>
      <c r="Y32" t="str">
        <v>Riservato</v>
      </c>
      <c r="Z32" t="str">
        <v>Prezzo pubblico</v>
      </c>
      <c r="AA32" t="str">
        <v>EAN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B3F-A53A-40B4-A159-5A53FC02F8ED}">
  <dimension ref="A1:O20"/>
  <sheetViews>
    <sheetView zoomScaleNormal="100" workbookViewId="0">
      <selection activeCell="A21" sqref="A21"/>
    </sheetView>
  </sheetViews>
  <sheetFormatPr defaultRowHeight="14.4" x14ac:dyDescent="0.3"/>
  <cols>
    <col min="2" max="2" width="17.33203125" bestFit="1" customWidth="1"/>
    <col min="3" max="3" width="17.33203125" customWidth="1"/>
    <col min="9" max="9" width="12.55468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12" bestFit="1" customWidth="1"/>
    <col min="14" max="14" width="13.33203125" bestFit="1" customWidth="1"/>
    <col min="15" max="15" width="10.5546875" bestFit="1" customWidth="1"/>
    <col min="16" max="16" width="13.21875" bestFit="1" customWidth="1"/>
  </cols>
  <sheetData>
    <row r="1" spans="1:6" x14ac:dyDescent="0.3">
      <c r="A1" s="152" t="s">
        <v>80</v>
      </c>
      <c r="B1" s="152" t="s">
        <v>78</v>
      </c>
      <c r="C1" s="152" t="s">
        <v>82</v>
      </c>
      <c r="D1" s="152" t="s">
        <v>79</v>
      </c>
      <c r="E1" s="152" t="s">
        <v>77</v>
      </c>
      <c r="F1" s="152" t="s">
        <v>81</v>
      </c>
    </row>
    <row r="2" spans="1:6" x14ac:dyDescent="0.3">
      <c r="A2" s="152">
        <v>1</v>
      </c>
      <c r="B2" s="152" t="s">
        <v>64</v>
      </c>
      <c r="C2" s="152" t="s">
        <v>83</v>
      </c>
      <c r="D2" s="152"/>
      <c r="E2" s="153">
        <v>2</v>
      </c>
      <c r="F2" s="152">
        <v>0</v>
      </c>
    </row>
    <row r="3" spans="1:6" x14ac:dyDescent="0.3">
      <c r="A3" s="152">
        <v>2</v>
      </c>
      <c r="B3" s="152" t="s">
        <v>65</v>
      </c>
      <c r="C3" s="152" t="s">
        <v>84</v>
      </c>
      <c r="D3" s="152"/>
      <c r="E3" s="153">
        <v>5</v>
      </c>
      <c r="F3" s="152">
        <v>0</v>
      </c>
    </row>
    <row r="4" spans="1:6" x14ac:dyDescent="0.3">
      <c r="A4" s="152">
        <v>3</v>
      </c>
      <c r="B4" s="152" t="s">
        <v>66</v>
      </c>
      <c r="C4" s="152" t="s">
        <v>83</v>
      </c>
      <c r="D4" s="152"/>
      <c r="E4" s="153">
        <v>15</v>
      </c>
      <c r="F4" s="152">
        <v>0</v>
      </c>
    </row>
    <row r="5" spans="1:6" x14ac:dyDescent="0.3">
      <c r="A5" s="152">
        <v>4</v>
      </c>
      <c r="B5" s="152" t="s">
        <v>67</v>
      </c>
      <c r="C5" s="152" t="s">
        <v>83</v>
      </c>
      <c r="D5" s="152"/>
      <c r="E5" s="153">
        <v>30</v>
      </c>
      <c r="F5" s="152">
        <v>0</v>
      </c>
    </row>
    <row r="6" spans="1:6" x14ac:dyDescent="0.3">
      <c r="A6" s="152">
        <v>5</v>
      </c>
      <c r="B6" s="152" t="s">
        <v>68</v>
      </c>
      <c r="C6" s="152" t="s">
        <v>83</v>
      </c>
      <c r="D6" s="152"/>
      <c r="E6" s="153">
        <v>2</v>
      </c>
      <c r="F6" s="152">
        <v>0</v>
      </c>
    </row>
    <row r="7" spans="1:6" x14ac:dyDescent="0.3">
      <c r="A7" s="152">
        <v>6</v>
      </c>
      <c r="B7" s="152" t="s">
        <v>69</v>
      </c>
      <c r="C7" s="152" t="s">
        <v>84</v>
      </c>
      <c r="D7" s="152"/>
      <c r="E7" s="153">
        <v>7</v>
      </c>
      <c r="F7" s="152">
        <v>2</v>
      </c>
    </row>
    <row r="8" spans="1:6" x14ac:dyDescent="0.3">
      <c r="A8" s="152">
        <v>7</v>
      </c>
      <c r="B8" s="152" t="s">
        <v>70</v>
      </c>
      <c r="C8" s="152" t="s">
        <v>84</v>
      </c>
      <c r="D8" s="152"/>
      <c r="E8" s="153">
        <v>9</v>
      </c>
      <c r="F8" s="152">
        <v>3</v>
      </c>
    </row>
    <row r="9" spans="1:6" x14ac:dyDescent="0.3">
      <c r="A9" s="152">
        <v>8</v>
      </c>
      <c r="B9" s="152" t="s">
        <v>71</v>
      </c>
      <c r="C9" s="152" t="s">
        <v>84</v>
      </c>
      <c r="D9" s="152"/>
      <c r="E9" s="153">
        <v>9</v>
      </c>
      <c r="F9" s="152">
        <v>3</v>
      </c>
    </row>
    <row r="10" spans="1:6" x14ac:dyDescent="0.3">
      <c r="A10" s="152">
        <v>9</v>
      </c>
      <c r="B10" s="152" t="s">
        <v>72</v>
      </c>
      <c r="C10" s="152" t="s">
        <v>83</v>
      </c>
      <c r="D10" s="152"/>
      <c r="E10" s="153">
        <v>1</v>
      </c>
      <c r="F10" s="152">
        <v>0</v>
      </c>
    </row>
    <row r="11" spans="1:6" x14ac:dyDescent="0.3">
      <c r="A11" s="152">
        <v>10</v>
      </c>
      <c r="B11" s="152" t="s">
        <v>73</v>
      </c>
      <c r="C11" s="152" t="s">
        <v>84</v>
      </c>
      <c r="D11" s="152"/>
      <c r="E11" s="153">
        <v>2</v>
      </c>
      <c r="F11" s="152">
        <v>0</v>
      </c>
    </row>
    <row r="12" spans="1:6" x14ac:dyDescent="0.3">
      <c r="A12" s="152">
        <v>11</v>
      </c>
      <c r="B12" s="152" t="s">
        <v>74</v>
      </c>
      <c r="C12" s="152" t="s">
        <v>83</v>
      </c>
      <c r="D12" s="152"/>
      <c r="E12" s="153">
        <v>1</v>
      </c>
      <c r="F12" s="152">
        <v>0</v>
      </c>
    </row>
    <row r="13" spans="1:6" x14ac:dyDescent="0.3">
      <c r="A13" s="152">
        <v>12</v>
      </c>
      <c r="B13" s="152" t="s">
        <v>75</v>
      </c>
      <c r="C13" s="152" t="s">
        <v>83</v>
      </c>
      <c r="D13" s="152"/>
      <c r="E13" s="153">
        <v>1</v>
      </c>
      <c r="F13" s="152">
        <v>0</v>
      </c>
    </row>
    <row r="14" spans="1:6" x14ac:dyDescent="0.3">
      <c r="A14" s="152">
        <v>13</v>
      </c>
      <c r="B14" s="152" t="s">
        <v>76</v>
      </c>
      <c r="C14" s="152" t="s">
        <v>83</v>
      </c>
      <c r="D14" s="152"/>
      <c r="E14" s="153">
        <v>1</v>
      </c>
      <c r="F14" s="152">
        <v>0</v>
      </c>
    </row>
    <row r="15" spans="1:6" x14ac:dyDescent="0.3">
      <c r="A15" s="152">
        <v>14</v>
      </c>
      <c r="B15" s="152" t="s">
        <v>85</v>
      </c>
      <c r="C15" s="152" t="s">
        <v>1</v>
      </c>
      <c r="D15" s="152"/>
      <c r="E15" s="153">
        <v>6</v>
      </c>
      <c r="F15" s="152">
        <v>0</v>
      </c>
    </row>
    <row r="16" spans="1:6" x14ac:dyDescent="0.3">
      <c r="A16" s="152">
        <v>15</v>
      </c>
      <c r="B16" s="152" t="s">
        <v>86</v>
      </c>
      <c r="C16" s="152" t="s">
        <v>84</v>
      </c>
      <c r="E16" s="153">
        <v>23</v>
      </c>
      <c r="F16" s="152">
        <v>0</v>
      </c>
    </row>
    <row r="20" spans="1:15" x14ac:dyDescent="0.3">
      <c r="A20" t="str" cm="1">
        <f t="array" ref="A20:O20">TRANSPOSE(B2:B16)</f>
        <v>Tipo Record</v>
      </c>
      <c r="B20" t="str">
        <v>Progressivo</v>
      </c>
      <c r="C20" t="str">
        <v>Codice articolo</v>
      </c>
      <c r="D20" t="str">
        <v>Descrizione articolo</v>
      </c>
      <c r="E20" t="str">
        <v>Unità di misura</v>
      </c>
      <c r="F20" t="str">
        <v>Quantità</v>
      </c>
      <c r="G20" t="str">
        <v>Prezzo unitario</v>
      </c>
      <c r="H20" t="str">
        <v>Importo netto</v>
      </c>
      <c r="I20" t="str">
        <v>Tipo IVA</v>
      </c>
      <c r="J20" t="str">
        <v>Aliquota IVA</v>
      </c>
      <c r="K20" t="str">
        <v>Tipo movimento</v>
      </c>
      <c r="L20" t="str">
        <v>Tipo cessione</v>
      </c>
      <c r="M20" t="str">
        <v>Tipo reso</v>
      </c>
      <c r="N20" t="str">
        <v>Data ordine</v>
      </c>
      <c r="O20" t="str">
        <v>EAN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AC6-9F99-4F57-A723-973EE87B9D46}">
  <dimension ref="A1:A32"/>
  <sheetViews>
    <sheetView workbookViewId="0">
      <selection activeCell="G21" sqref="G21"/>
    </sheetView>
  </sheetViews>
  <sheetFormatPr defaultRowHeight="14.4" x14ac:dyDescent="0.3"/>
  <sheetData>
    <row r="1" spans="1:1" x14ac:dyDescent="0.3">
      <c r="A1" s="83" t="s">
        <v>22</v>
      </c>
    </row>
    <row r="2" spans="1:1" x14ac:dyDescent="0.3">
      <c r="A2" s="83" t="s">
        <v>24</v>
      </c>
    </row>
    <row r="3" spans="1:1" x14ac:dyDescent="0.3">
      <c r="A3" s="83" t="s">
        <v>25</v>
      </c>
    </row>
    <row r="4" spans="1:1" x14ac:dyDescent="0.3">
      <c r="A4" s="83" t="s">
        <v>27</v>
      </c>
    </row>
    <row r="5" spans="1:1" x14ac:dyDescent="0.3">
      <c r="A5" s="83" t="s">
        <v>41</v>
      </c>
    </row>
    <row r="6" spans="1:1" x14ac:dyDescent="0.3">
      <c r="A6" s="83" t="s">
        <v>14</v>
      </c>
    </row>
    <row r="7" spans="1:1" x14ac:dyDescent="0.3">
      <c r="A7" s="83" t="s">
        <v>29</v>
      </c>
    </row>
    <row r="8" spans="1:1" x14ac:dyDescent="0.3">
      <c r="A8" s="83" t="s">
        <v>31</v>
      </c>
    </row>
    <row r="9" spans="1:1" x14ac:dyDescent="0.3">
      <c r="A9" s="83" t="s">
        <v>20</v>
      </c>
    </row>
    <row r="10" spans="1:1" x14ac:dyDescent="0.3">
      <c r="A10" s="83" t="s">
        <v>15</v>
      </c>
    </row>
    <row r="11" spans="1:1" x14ac:dyDescent="0.3">
      <c r="A11" s="83" t="s">
        <v>18</v>
      </c>
    </row>
    <row r="12" spans="1:1" x14ac:dyDescent="0.3">
      <c r="A12" s="83" t="s">
        <v>13</v>
      </c>
    </row>
    <row r="13" spans="1:1" x14ac:dyDescent="0.3">
      <c r="A13" s="84" t="s">
        <v>23</v>
      </c>
    </row>
    <row r="14" spans="1:1" x14ac:dyDescent="0.3">
      <c r="A14" s="85" t="s">
        <v>28</v>
      </c>
    </row>
    <row r="15" spans="1:1" x14ac:dyDescent="0.3">
      <c r="A15" s="84" t="s">
        <v>26</v>
      </c>
    </row>
    <row r="16" spans="1:1" x14ac:dyDescent="0.3">
      <c r="A16" s="83" t="s">
        <v>17</v>
      </c>
    </row>
    <row r="17" spans="1:1" x14ac:dyDescent="0.3">
      <c r="A17" s="83" t="s">
        <v>16</v>
      </c>
    </row>
    <row r="18" spans="1:1" x14ac:dyDescent="0.3">
      <c r="A18" s="84" t="s">
        <v>63</v>
      </c>
    </row>
    <row r="19" spans="1:1" x14ac:dyDescent="0.3">
      <c r="A19" s="84" t="s">
        <v>62</v>
      </c>
    </row>
    <row r="20" spans="1:1" x14ac:dyDescent="0.3">
      <c r="A20" s="83" t="s">
        <v>48</v>
      </c>
    </row>
    <row r="21" spans="1:1" ht="15" thickBot="1" x14ac:dyDescent="0.35">
      <c r="A21" s="131" t="s">
        <v>58</v>
      </c>
    </row>
    <row r="22" spans="1:1" ht="15" thickTop="1" x14ac:dyDescent="0.3">
      <c r="A22" s="113" t="s">
        <v>39</v>
      </c>
    </row>
    <row r="23" spans="1:1" x14ac:dyDescent="0.3">
      <c r="A23" s="82" t="s">
        <v>51</v>
      </c>
    </row>
    <row r="24" spans="1:1" x14ac:dyDescent="0.3">
      <c r="A24" s="81" t="s">
        <v>21</v>
      </c>
    </row>
    <row r="25" spans="1:1" x14ac:dyDescent="0.3">
      <c r="A25" s="81" t="s">
        <v>30</v>
      </c>
    </row>
    <row r="26" spans="1:1" x14ac:dyDescent="0.3">
      <c r="A26" s="81" t="s">
        <v>19</v>
      </c>
    </row>
    <row r="27" spans="1:1" x14ac:dyDescent="0.3">
      <c r="A27" s="81" t="s">
        <v>40</v>
      </c>
    </row>
    <row r="28" spans="1:1" x14ac:dyDescent="0.3">
      <c r="A28" s="19" t="s">
        <v>46</v>
      </c>
    </row>
    <row r="29" spans="1:1" x14ac:dyDescent="0.3">
      <c r="A29" s="81" t="s">
        <v>53</v>
      </c>
    </row>
    <row r="30" spans="1:1" x14ac:dyDescent="0.3">
      <c r="A30" s="81" t="s">
        <v>54</v>
      </c>
    </row>
    <row r="31" spans="1:1" x14ac:dyDescent="0.3">
      <c r="A31" s="81" t="s">
        <v>52</v>
      </c>
    </row>
    <row r="32" spans="1:1" x14ac:dyDescent="0.3">
      <c r="A32" s="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GENNAIO 2024</vt:lpstr>
      <vt:lpstr>Foglio4</vt:lpstr>
      <vt:lpstr>Testata</vt:lpstr>
      <vt:lpstr>Corpo</vt:lpstr>
      <vt:lpstr>Corpo (2)</vt:lpstr>
      <vt:lpstr>Puntivendita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2023-01-31T11:57:16Z</cp:lastPrinted>
  <dcterms:created xsi:type="dcterms:W3CDTF">2015-06-05T18:19:34Z</dcterms:created>
  <dcterms:modified xsi:type="dcterms:W3CDTF">2024-02-25T15:57:25Z</dcterms:modified>
</cp:coreProperties>
</file>